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 SEMESTRAL\"/>
    </mc:Choice>
  </mc:AlternateContent>
  <bookViews>
    <workbookView xWindow="0" yWindow="0" windowWidth="14025" windowHeight="11985"/>
  </bookViews>
  <sheets>
    <sheet name="P.O." sheetId="3" r:id="rId1"/>
  </sheets>
  <definedNames>
    <definedName name="_xlnm._FilterDatabase" localSheetId="0" hidden="1">P.O.!$A$8:$AL$64</definedName>
    <definedName name="_xlnm.Print_Area" localSheetId="0">P.O.!$A$1:$AM$78</definedName>
    <definedName name="_xlnm.Print_Titles" localSheetId="0">P.O.!$1:$11</definedName>
  </definedNames>
  <calcPr calcId="152511"/>
</workbook>
</file>

<file path=xl/calcChain.xml><?xml version="1.0" encoding="utf-8"?>
<calcChain xmlns="http://schemas.openxmlformats.org/spreadsheetml/2006/main">
  <c r="C69" i="3" l="1"/>
  <c r="C68" i="3" l="1"/>
  <c r="AF20" i="3"/>
  <c r="AF59" i="3"/>
  <c r="C70" i="3" l="1"/>
  <c r="C67" i="3"/>
  <c r="C63" i="3"/>
  <c r="C71" i="3" l="1"/>
  <c r="AI12" i="3"/>
  <c r="AI14" i="3"/>
  <c r="AI16" i="3"/>
  <c r="AI20" i="3"/>
  <c r="AI27" i="3"/>
  <c r="AI29" i="3"/>
  <c r="AI54" i="3"/>
  <c r="AI52" i="3"/>
  <c r="AI32" i="3"/>
  <c r="AH32" i="3"/>
  <c r="AH29" i="3"/>
  <c r="AH20" i="3"/>
  <c r="AH16" i="3"/>
  <c r="AH12" i="3"/>
  <c r="AB29" i="3"/>
  <c r="AB20" i="3"/>
  <c r="AB16" i="3"/>
  <c r="AB14" i="3"/>
  <c r="AB12" i="3"/>
  <c r="AI59" i="3" l="1"/>
  <c r="AA20" i="3"/>
  <c r="AH54" i="3" l="1"/>
  <c r="AH52" i="3"/>
  <c r="AH27" i="3" l="1"/>
  <c r="AH14" i="3"/>
  <c r="AH59" i="3" l="1"/>
  <c r="AC20" i="3"/>
  <c r="AG54" i="3" l="1"/>
  <c r="AE54" i="3"/>
  <c r="AD54" i="3"/>
  <c r="AC54" i="3"/>
  <c r="AB54" i="3"/>
  <c r="AA54" i="3"/>
  <c r="P54" i="3"/>
  <c r="O54" i="3"/>
  <c r="N54" i="3"/>
  <c r="M54" i="3"/>
  <c r="L54" i="3"/>
  <c r="K54" i="3"/>
  <c r="G54" i="3"/>
  <c r="F54" i="3"/>
  <c r="AG52" i="3"/>
  <c r="AE52" i="3"/>
  <c r="AD52" i="3"/>
  <c r="AC52" i="3"/>
  <c r="AB52" i="3"/>
  <c r="AA52" i="3"/>
  <c r="P52" i="3"/>
  <c r="O52" i="3"/>
  <c r="N52" i="3"/>
  <c r="M52" i="3"/>
  <c r="L52" i="3"/>
  <c r="K52" i="3"/>
  <c r="G52" i="3"/>
  <c r="F52" i="3"/>
  <c r="AG32" i="3"/>
  <c r="AE32" i="3"/>
  <c r="AD32" i="3"/>
  <c r="AB32" i="3"/>
  <c r="AA32" i="3"/>
  <c r="P32" i="3"/>
  <c r="O32" i="3"/>
  <c r="N32" i="3"/>
  <c r="M32" i="3"/>
  <c r="L32" i="3"/>
  <c r="K32" i="3"/>
  <c r="G32" i="3"/>
  <c r="F32" i="3"/>
  <c r="AG29" i="3"/>
  <c r="AC32" i="3" l="1"/>
  <c r="AE29" i="3"/>
  <c r="AD29" i="3"/>
  <c r="AC29" i="3"/>
  <c r="AA29" i="3"/>
  <c r="P29" i="3"/>
  <c r="O29" i="3"/>
  <c r="N29" i="3"/>
  <c r="M29" i="3"/>
  <c r="L29" i="3"/>
  <c r="K29" i="3"/>
  <c r="G29" i="3"/>
  <c r="F29" i="3"/>
  <c r="AG27" i="3"/>
  <c r="AE27" i="3"/>
  <c r="AD27" i="3"/>
  <c r="AC27" i="3"/>
  <c r="AB27" i="3"/>
  <c r="AB59" i="3" s="1"/>
  <c r="AA27" i="3"/>
  <c r="P27" i="3"/>
  <c r="O27" i="3"/>
  <c r="N27" i="3"/>
  <c r="M27" i="3"/>
  <c r="L27" i="3"/>
  <c r="K27" i="3"/>
  <c r="G27" i="3"/>
  <c r="F27" i="3"/>
  <c r="AG20" i="3"/>
  <c r="AE20" i="3"/>
  <c r="AD20" i="3"/>
  <c r="P20" i="3"/>
  <c r="O20" i="3"/>
  <c r="N20" i="3"/>
  <c r="M20" i="3"/>
  <c r="L20" i="3"/>
  <c r="K20" i="3"/>
  <c r="G20" i="3"/>
  <c r="F20" i="3"/>
  <c r="AG16" i="3"/>
  <c r="AE16" i="3"/>
  <c r="AD16" i="3"/>
  <c r="AC16" i="3"/>
  <c r="AA16" i="3"/>
  <c r="P16" i="3"/>
  <c r="O16" i="3"/>
  <c r="N16" i="3"/>
  <c r="M16" i="3"/>
  <c r="L16" i="3"/>
  <c r="K16" i="3"/>
  <c r="G16" i="3"/>
  <c r="F16" i="3"/>
  <c r="AG14" i="3"/>
  <c r="AE14" i="3"/>
  <c r="AD14" i="3"/>
  <c r="AC14" i="3"/>
  <c r="AA14" i="3"/>
  <c r="P14" i="3"/>
  <c r="O14" i="3"/>
  <c r="N14" i="3"/>
  <c r="M14" i="3"/>
  <c r="L14" i="3"/>
  <c r="K14" i="3"/>
  <c r="G14" i="3"/>
  <c r="F14" i="3"/>
  <c r="AG12" i="3" l="1"/>
  <c r="AG59" i="3" s="1"/>
  <c r="AE12" i="3"/>
  <c r="AE59" i="3" s="1"/>
  <c r="AD12" i="3"/>
  <c r="AC12" i="3"/>
  <c r="AC59" i="3" s="1"/>
  <c r="AA12" i="3"/>
  <c r="AA59" i="3" s="1"/>
  <c r="P12" i="3"/>
  <c r="O12" i="3"/>
  <c r="N12" i="3"/>
  <c r="M12" i="3"/>
  <c r="L12" i="3"/>
  <c r="K12" i="3"/>
  <c r="G12" i="3"/>
  <c r="F12" i="3"/>
  <c r="AD59" i="3" l="1"/>
  <c r="C62" i="3" s="1"/>
  <c r="C64" i="3" s="1"/>
  <c r="G59" i="3" l="1"/>
  <c r="F59" i="3"/>
  <c r="F60" i="3" l="1"/>
  <c r="O59" i="3"/>
  <c r="L59" i="3"/>
  <c r="M59" i="3"/>
  <c r="N59" i="3"/>
  <c r="K59" i="3"/>
  <c r="P59" i="3"/>
</calcChain>
</file>

<file path=xl/comments1.xml><?xml version="1.0" encoding="utf-8"?>
<comments xmlns="http://schemas.openxmlformats.org/spreadsheetml/2006/main">
  <authors>
    <author>dchamorro</author>
  </authors>
  <commentList>
    <comment ref="T10" authorId="0" shapeId="0">
      <text>
        <r>
          <rPr>
            <b/>
            <sz val="9"/>
            <color indexed="81"/>
            <rFont val="Tahoma"/>
            <family val="2"/>
          </rPr>
          <t>CUENTA FINAL
DPTO. CERTIFICACIONES</t>
        </r>
      </text>
    </comment>
  </commentList>
</comments>
</file>

<file path=xl/sharedStrings.xml><?xml version="1.0" encoding="utf-8"?>
<sst xmlns="http://schemas.openxmlformats.org/spreadsheetml/2006/main" count="521" uniqueCount="184">
  <si>
    <t>1 -CONCEPCIÓN</t>
  </si>
  <si>
    <t xml:space="preserve">2 - SAN PEDRO </t>
  </si>
  <si>
    <t>5 - CAAGUAZÚ</t>
  </si>
  <si>
    <t>VIGA CONSTRUCCIONES</t>
  </si>
  <si>
    <t>10 - ALTO PARANÁ</t>
  </si>
  <si>
    <t>11 - CENTRAL</t>
  </si>
  <si>
    <t>14 - CANINDEYÚ</t>
  </si>
  <si>
    <t>15 - PRESIDENTE HAYES</t>
  </si>
  <si>
    <t>16 - BOQUERÓN</t>
  </si>
  <si>
    <t>17 - ALTO PARAGUAY</t>
  </si>
  <si>
    <t>RESCINDIDA</t>
  </si>
  <si>
    <t>TOTAL</t>
  </si>
  <si>
    <t>EMPRESA/DEPARTAMENTO</t>
  </si>
  <si>
    <t>LLAMADO</t>
  </si>
  <si>
    <t>Dirección de Planificación y Presupuesto</t>
  </si>
  <si>
    <t>Monto de Anticipo</t>
  </si>
  <si>
    <t>Monto Certificado</t>
  </si>
  <si>
    <t>Inicio
de Obra</t>
  </si>
  <si>
    <t>Reinicio de Obra</t>
  </si>
  <si>
    <t>Recepcion Provisoria</t>
  </si>
  <si>
    <t>Recepcion Definitiva</t>
  </si>
  <si>
    <t>Encargado de seguimiento</t>
  </si>
  <si>
    <t>Observaciones</t>
  </si>
  <si>
    <t>15 PTE. HAYES</t>
  </si>
  <si>
    <t>-</t>
  </si>
  <si>
    <t>14 CANINDEYU</t>
  </si>
  <si>
    <t>02 SAN PEDRO</t>
  </si>
  <si>
    <t>05 CAAGUAZU</t>
  </si>
  <si>
    <t>022/12</t>
  </si>
  <si>
    <t>11 CENTRAL</t>
  </si>
  <si>
    <t>Informe técnico remitido a la DGJN
Memorando DIEC 103/16 (18/10/2016)
Se adjunta copia de MAST 030/15 del Arq. Carlos Meza (19/06/2015) y MAUGE 116/14
Se informó por MEMO CFP que la obra nunca fue iniciada para la reactivación por FONAVIS</t>
  </si>
  <si>
    <t>01 CONCEPCION</t>
  </si>
  <si>
    <t>009/12</t>
  </si>
  <si>
    <t>Informe técnico enviado a la DGJN por Memo MDIEC 068-16 (19/08/2016)</t>
  </si>
  <si>
    <t>Informe Técnico remitido a DGJN MAST 035/15 (04/08/2015)
MEMO CFDP N° 36-16 (09/06/2016)
Resolución de Rescisión de Contrato N° 2174 (13/10/2016)</t>
  </si>
  <si>
    <t>011/11</t>
  </si>
  <si>
    <t>10 ALTO PARANA</t>
  </si>
  <si>
    <t>Resolución de Rescisión de Contrato N°156 (23/01/13)
Terminación de viviendas  - LPN N° 07/15 Declarado Desierto</t>
  </si>
  <si>
    <t>Para rescisión. Se envió una nota al Contratista para proponer la devolución.</t>
  </si>
  <si>
    <t>LEPO INGENIERÍA</t>
  </si>
  <si>
    <t>Resolución de Rescisión de Contrato N°156 (23/01/13)
Terminación de viviendas  - LPN N° 07/15 Declarado Desierto
Se informó por MEMO CFP que la obra nunca fue iniciada para la reactivación por FONAVIS</t>
  </si>
  <si>
    <t>Resolución de Rescisión de Contrato N°156 (23/01/13)
Informe de avace actualizado Arq. Estela Gonzalez 0,00% DIEC 094/16 para el reclamo del monto
Se informó por MEMO CFP que la obra nunca fue iniciada para la reactivación por FONAVIS</t>
  </si>
  <si>
    <t>16 BOQUERON</t>
  </si>
  <si>
    <t>LUCIO GERMAN CABAÑAS BARRIOS</t>
  </si>
  <si>
    <t>17 ALTO PARAGUAY</t>
  </si>
  <si>
    <t>Dictamen N° 04/13 - NOTA SNVH/NSG0020-13</t>
  </si>
  <si>
    <t>003/11</t>
  </si>
  <si>
    <t>Informe Técnico remitido a DGJN EL 04/08/2016
MEMO MCFDP N° 049-16 (25/07/16)
Resolución de Rescisión N° 2307 (26/10/2016)</t>
  </si>
  <si>
    <t>Informe Técnico remitido a DGJN
Expediente N° 5402-16
MEMO MCFDP N° 049-16 (25/07/16)
Resolución de Rescisión N° 2307 (26/10/2016)</t>
  </si>
  <si>
    <t>Informe Técnico remitido a DGJN
MEMO MCFDP N° 35-16 (26/05/2016)
MEMO MCFDP N° 049-16 (25/07/16)
Resolución de Rescisión N° 2307 (26/10/2016)</t>
  </si>
  <si>
    <t>JR CONSTRUCTORA</t>
  </si>
  <si>
    <t>Informe Técnico DIEC 125/16 (15/12/2016) a verificar para remitir a la DGJN</t>
  </si>
  <si>
    <t>MARGEN CONSTRUCCIONES S.A.</t>
  </si>
  <si>
    <t xml:space="preserve">TOTAL </t>
  </si>
  <si>
    <t>Rescindida</t>
  </si>
  <si>
    <t>Paralizada</t>
  </si>
  <si>
    <t xml:space="preserve">CANTIDAD DE VIVIENDAS </t>
  </si>
  <si>
    <t>METAS 2017</t>
  </si>
  <si>
    <t>SIAF</t>
  </si>
  <si>
    <t>EN EJECUCIÓN</t>
  </si>
  <si>
    <t>ESTADO DE LA OBRA AL 31/12/2017</t>
  </si>
  <si>
    <t>% AVANCE DE OBRAS AL 31/12/2017</t>
  </si>
  <si>
    <t>A INICIAR</t>
  </si>
  <si>
    <t xml:space="preserve">EN EJECUCIÓN </t>
  </si>
  <si>
    <t>CULMINADA</t>
  </si>
  <si>
    <t xml:space="preserve">PARALIZADA </t>
  </si>
  <si>
    <t>DEPARTAMENTO</t>
  </si>
  <si>
    <t>META SIAF INICIAL</t>
  </si>
  <si>
    <t>OBSERVACIÓN</t>
  </si>
  <si>
    <t>…………………………………………………………….</t>
  </si>
  <si>
    <t>DIRECTOR/A GENERAL</t>
  </si>
  <si>
    <t>RESPONSABLE DEL CONTROL DE DATOS</t>
  </si>
  <si>
    <t>RESPONSABLE  CARGA DE DATOS</t>
  </si>
  <si>
    <t>% AVANCE DE OBRAS al 31/12/2018</t>
  </si>
  <si>
    <t>ESTADO DE LA OBRA al 31/12/2018</t>
  </si>
  <si>
    <t>TERM 2018</t>
  </si>
  <si>
    <t>EE /AI 2019</t>
  </si>
  <si>
    <t xml:space="preserve">Resolución de Rescisión de Contrato N° 1739 de fecha 25/07/18.
</t>
  </si>
  <si>
    <t>Resolución de Rescisión de Contrato N° 2174 de fecha 13/10/16.
Según el informe presentado por la Arq. Marina Lopez el avance de obra es de 9% de fecha 09/04/18.
Corresponde a la Comunidad San Francisco.</t>
  </si>
  <si>
    <t>Resolución de Rescisión de Contrato N°156 de fecha 23/01/13.
Corresponde a la Comunidad 6 de Marzo -  La Patria.</t>
  </si>
  <si>
    <t>Resolución de Rescisión de Contrato N°156 de fecha 23/01/13.
Según el informe presentado por la Arq. Marina Lopez el avance de obra es de 12,71% de fecha 21/01/17.
Corresponde a la Comunidad Campo Largo.</t>
  </si>
  <si>
    <t>Resolución de Rescisión de Contrato N°156 (23/01/13).
Según el informe presentado por la Arq. Mabel Gonzalez y el Arq. Carlos Paiva el avance de obra es de 8,43% de fecha 21/04/18.
Corresponde a la Comunidad Terrenal.</t>
  </si>
  <si>
    <t>Resolución de Rescisión de Contrato N°156 (23/01/13).
Según el informe presentado por la Arq. Estela Gonzalez el avance de obra es de 54,77% de fecha 20/04/18.
Corresponde a la Comunidad QUEMKUKET MAKA.</t>
  </si>
  <si>
    <t>Resolución de Rescisión de Contrato Nº 1550 de fecha 6/07/18.
Corresponde a la Comunidad PUERTO CABALLO.</t>
  </si>
  <si>
    <t>Resolución de Rescisión de Contrato Nº 1550 de fecha 6/07/18.
Según el informe presentado por el Arq. Fermin Jou el avance de obra es de 0% de fecha 27/10/16. 
Corresponde a la Comunidad PUERTO MARIA ELENA.</t>
  </si>
  <si>
    <t>Resolución de Rescisión de Contrato Nº 1550 de fecha 6/07/18.
Según el informe presentado por la Arq. Diana Lamas el avance de obra es de 6% de fecha 31/10/18. 
Corresponde a la Comunidad PUERTO DIANA.</t>
  </si>
  <si>
    <t>002/19</t>
  </si>
  <si>
    <t>ING. MARIO RAUL IBARROLA ADORNO</t>
  </si>
  <si>
    <t>DECO S.R.L</t>
  </si>
  <si>
    <t>RITTER CONSTRUCCIONES S.R.L</t>
  </si>
  <si>
    <t>En proceso de llamado a Licitación para terminación de viviendas.
Resolución de Rescisión de Contrato Nº 1550 de fecha 6/07/18.
Según el informe de cuenta final presentado por la Arq. Estela Gonzalez  y la Arq. Diana Lamas el avance de obra es de 26,63% de fecha 10/10/18. 
Corresponde a la Comunidad CASIQUE SAPO.</t>
  </si>
  <si>
    <t xml:space="preserve">RITTER CONSTRUCCIONES S.R.L                                 </t>
  </si>
  <si>
    <t>META SIAF A INCLUIR AÑOS FUTUROS</t>
  </si>
  <si>
    <t>Resolución de Rescisión de Contrato N°156 (23/01/13).
Según memo MDEDO Nª 090-12 adjunto a la resolucion 156 segunda parte donde se detalla la situación de las obras figura 0%, No Ejecuado.
Corresponde a la Comunidad FISCHAT - SAN LEONARDO.</t>
  </si>
  <si>
    <t>004/19</t>
  </si>
  <si>
    <t>ARQUITECTONICA S.R.L</t>
  </si>
  <si>
    <t>Se emite Orden de Ejecución N° 02 que ordena la Suspensión del Inicio de las Obras contratadas en la localidad de Remanso Toro.</t>
  </si>
  <si>
    <t>Corresponde a la Comunidad de Ko´e Pyahu Poty - Brítez Kue.</t>
  </si>
  <si>
    <t>Corresponde a la Comunidad de Miri Poty Alikakue - Aba Guarani.</t>
  </si>
  <si>
    <t>Resolución de Rescisión de Contrato N°1740 de fecha 25/07/18.
(Corresponde a la  Comunidad Maká - MR Alonso).</t>
  </si>
  <si>
    <t>Resolución de Rescisión de Contrato N°156 (23/01/13).
Corresponde a la Comunidad La Esperanza</t>
  </si>
  <si>
    <t>Resolución de Rescisión de Contrato N° 1308 de fecha 25 de julio del 2019.
Corresponde a la Comunidad de  Santa Teresita - Fte. Olimpo</t>
  </si>
  <si>
    <t>DISTRITO</t>
  </si>
  <si>
    <t>NOMBRE DEL PROYECTO</t>
  </si>
  <si>
    <t xml:space="preserve">LOTE 3 JOYVI-CAAGUAZU                                                                                                                                                               </t>
  </si>
  <si>
    <t xml:space="preserve"> SAN JOAQUÍN                   </t>
  </si>
  <si>
    <t xml:space="preserve">COMUNIDAD MAKÁ - MR ALONSO                                                                                                                                                          </t>
  </si>
  <si>
    <t xml:space="preserve">MIRI POTY ALIKAKUE - ABA GUARANI                                                                                                                                                    </t>
  </si>
  <si>
    <t xml:space="preserve">6 DE MARZO - LA PATRIA                                                                                                                                                              </t>
  </si>
  <si>
    <t xml:space="preserve">CAMPO LARGO                                                                                                                                                                         </t>
  </si>
  <si>
    <t xml:space="preserve">LA ESPERANZA                                                                                                                                                                        </t>
  </si>
  <si>
    <t xml:space="preserve">TERRENAL                                                                                                                                                                            </t>
  </si>
  <si>
    <t xml:space="preserve">FISHAT - SAN LEONARDO                                                                                                                                                               </t>
  </si>
  <si>
    <t xml:space="preserve">PUERTO DIANA                                                                                                                                                                        </t>
  </si>
  <si>
    <t>PUERTO CABALLO</t>
  </si>
  <si>
    <t xml:space="preserve">PUERTO MARIA HELENA                                                                                                                                                                       </t>
  </si>
  <si>
    <t xml:space="preserve">SANTA TERESITA - FTE. OLIMPO                                                                                                                                                        </t>
  </si>
  <si>
    <t>Según Orden de Ejecución N° 03 de fecha 07/12/19 se ordena la Suspensión de la Ejecución de la Obra solicitada por la empresa contratista debido a la falta de pago de los certificados.</t>
  </si>
  <si>
    <t xml:space="preserve">QUEMKUKET </t>
  </si>
  <si>
    <t>YBY YAU</t>
  </si>
  <si>
    <t>SAN PEDRO DEL YCUAMANDIYU</t>
  </si>
  <si>
    <t>DR. J. EULOGIO ESTIGARRIBIA</t>
  </si>
  <si>
    <t>CAAGUAZU</t>
  </si>
  <si>
    <t>MINGA PORA</t>
  </si>
  <si>
    <t>YGUAZU</t>
  </si>
  <si>
    <t>MBARACAYU</t>
  </si>
  <si>
    <t>PRESIDENTE FRANCO</t>
  </si>
  <si>
    <t>MARIANO ROQUE ALONSO</t>
  </si>
  <si>
    <t>CORPUS CHRISTI</t>
  </si>
  <si>
    <t>YASY KAÑY</t>
  </si>
  <si>
    <t>PUERTO PINASCO</t>
  </si>
  <si>
    <t>BENJAMIN ACEVAL</t>
  </si>
  <si>
    <t>VILLA HAYES</t>
  </si>
  <si>
    <t>TTE. ESTEBAN MARTINEZ</t>
  </si>
  <si>
    <t>TTE.1º MANUEL IRALA FERNANDEZ (JERICO)</t>
  </si>
  <si>
    <t>MARISCAL ESTIGARRIBIA</t>
  </si>
  <si>
    <t>BAHIA NEGRA</t>
  </si>
  <si>
    <t>FUERTE OLIMPO</t>
  </si>
  <si>
    <t xml:space="preserve">PUERTO PINASCO  </t>
  </si>
  <si>
    <t xml:space="preserve">PUERTO PINASCO </t>
  </si>
  <si>
    <t xml:space="preserve">PUERTO PINASCO                                                                                                                                                                      </t>
  </si>
  <si>
    <t>Viviendas</t>
  </si>
  <si>
    <r>
      <t>Resolución de Adjudicación N° 1802 de fecha 16/10/19.
Contrato N° 030/19 de fecha 25/10/19.</t>
    </r>
    <r>
      <rPr>
        <b/>
        <sz val="10"/>
        <color theme="1"/>
        <rFont val="Times New Roman"/>
        <family val="1"/>
      </rPr>
      <t xml:space="preserve"> Acta de Inicio de Obra 18/11/19.</t>
    </r>
    <r>
      <rPr>
        <sz val="10"/>
        <color theme="1"/>
        <rFont val="Times New Roman"/>
        <family val="1"/>
      </rPr>
      <t xml:space="preserve">
Corresponde a la Comunidad Arroyo Guazu.</t>
    </r>
  </si>
  <si>
    <r>
      <t xml:space="preserve">Resolución de Adjudicación N° 1802 de fecha 16/10/19.
Contrato N° 030/19 de fecha 25/10/19. </t>
    </r>
    <r>
      <rPr>
        <b/>
        <sz val="10"/>
        <color theme="1"/>
        <rFont val="Times New Roman"/>
        <family val="1"/>
      </rPr>
      <t xml:space="preserve">Acta de Inicio de Obra 18/11/19. </t>
    </r>
    <r>
      <rPr>
        <sz val="10"/>
        <color theme="1"/>
        <rFont val="Times New Roman"/>
        <family val="1"/>
      </rPr>
      <t>Corresponde a la Comunidad Asent. Kirito.</t>
    </r>
  </si>
  <si>
    <r>
      <t xml:space="preserve">Resolución de Adjudicación N° 1802 de fecha 16/10/19.
Contrato N° 030/19 de fecha 25/10/19. </t>
    </r>
    <r>
      <rPr>
        <b/>
        <sz val="10"/>
        <color theme="1"/>
        <rFont val="Times New Roman"/>
        <family val="1"/>
      </rPr>
      <t xml:space="preserve">Acta de Inicio de Obra 18/11/19. </t>
    </r>
    <r>
      <rPr>
        <sz val="10"/>
        <color theme="1"/>
        <rFont val="Times New Roman"/>
        <family val="1"/>
      </rPr>
      <t>Corresponde a la Comunidad Puerto Cue.</t>
    </r>
  </si>
  <si>
    <t xml:space="preserve">TERM. ARROYO GUAZU                                                                                                                                                                        </t>
  </si>
  <si>
    <t xml:space="preserve">TERM. SAN MARTÍN - SAN JOAQUÍN                                                                                                                                                            </t>
  </si>
  <si>
    <t xml:space="preserve">TERM. CAAGUAZÚ - NUEVA ESPERANZA                                                                                                                                                          </t>
  </si>
  <si>
    <t xml:space="preserve">TERM. ACISPE - PUERTO YVAPOVÖ, SAN PEDRO -  (LOTE 2)                                                                                                                                                      </t>
  </si>
  <si>
    <t xml:space="preserve">TERM. YBY YAU - YRAPEY - (LOTE 2)                                                                                                                                                               </t>
  </si>
  <si>
    <t xml:space="preserve">TERM. REMANSO TORO                                                                                                                                                                        </t>
  </si>
  <si>
    <t xml:space="preserve">TERM. ASENTAMIENTO KIRITO                                                                                                                                                                 </t>
  </si>
  <si>
    <t xml:space="preserve">TERM. PUERTO CUE - N. ESPERANZA                                                                                                                                                           </t>
  </si>
  <si>
    <t xml:space="preserve">TERM. KOE PYAHU POTY - BRÍTEZ KUE                                                                                                                                                         </t>
  </si>
  <si>
    <t>EN PROYECTO</t>
  </si>
  <si>
    <t xml:space="preserve">TERM. TAJAMAR CABAYU                                                                                                                                                                      </t>
  </si>
  <si>
    <t xml:space="preserve">TERM. KAROA GUAZÚ                                                                                                                                                                         </t>
  </si>
  <si>
    <t xml:space="preserve">TERM. QUENATEN - LA PATRIA                                                                                                                                                                </t>
  </si>
  <si>
    <t xml:space="preserve">TERM. NEPOXEN - LA PATRIA                                                                                                                                                                 </t>
  </si>
  <si>
    <t xml:space="preserve">TERM. CAROA´I </t>
  </si>
  <si>
    <t xml:space="preserve">TERM. COLONIA 24 - LA PATRIA                                                                                                                                                              </t>
  </si>
  <si>
    <t xml:space="preserve">TERM. PACIENCIA     </t>
  </si>
  <si>
    <t xml:space="preserve">TERM. LAS FLORES - LA PATRIA                                                                                                                                                              </t>
  </si>
  <si>
    <t xml:space="preserve">TERM. LA LEONA - LA PATRIA                                                                                                                                                                </t>
  </si>
  <si>
    <t xml:space="preserve">TERM. CARPINCHO - LA PATRIA                                                                                                                                                               </t>
  </si>
  <si>
    <t xml:space="preserve">TERM. SANTA TERESITA - MCAL.ESTIGARRIBIA                                                                                                                                                  </t>
  </si>
  <si>
    <t>% AVANCE DE OBRAS AL 30/06/2020</t>
  </si>
  <si>
    <t>ESTADO DE LA OBRA AL 30/06/2020</t>
  </si>
  <si>
    <t xml:space="preserve">TERM. JERICO    </t>
  </si>
  <si>
    <t>RESUMEN META SIAF INICIAL 2020</t>
  </si>
  <si>
    <t>RESUMEN META SIAF A INCLUIR AÑOS FUTUROS 2020</t>
  </si>
  <si>
    <t>Firmas</t>
  </si>
  <si>
    <t>RESPONSABLE  DEL CONTROL DE DATOS</t>
  </si>
  <si>
    <t>………………………………………….</t>
  </si>
  <si>
    <t>………………………………..…….</t>
  </si>
  <si>
    <r>
      <t xml:space="preserve">TERM. PUERTO CUE - N. ESPERANZA </t>
    </r>
    <r>
      <rPr>
        <b/>
        <sz val="10"/>
        <color theme="1"/>
        <rFont val="Times New Roman"/>
        <family val="1"/>
      </rPr>
      <t xml:space="preserve">       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</t>
    </r>
  </si>
  <si>
    <r>
      <t>TERM. ARROYO GUAZU</t>
    </r>
    <r>
      <rPr>
        <b/>
        <sz val="10"/>
        <color theme="1"/>
        <rFont val="Times New Roman"/>
        <family val="1"/>
      </rPr>
      <t xml:space="preserve">    </t>
    </r>
    <r>
      <rPr>
        <sz val="10"/>
        <color theme="1"/>
        <rFont val="Times New Roman"/>
        <family val="1"/>
      </rPr>
      <t xml:space="preserve">                                                                                                                                         </t>
    </r>
  </si>
  <si>
    <t>ANULADA</t>
  </si>
  <si>
    <t xml:space="preserve">CACIQUE SAPO 2° ETAPA                                                                                                                                                               </t>
  </si>
  <si>
    <t>005/12</t>
  </si>
  <si>
    <t>CONSTRUCTORA DIVINO NIÑO JESUS</t>
  </si>
  <si>
    <t xml:space="preserve">SAN FRANCISCO - BENJAMIN ACEVAL- LOTE 8                                                                                                                                             </t>
  </si>
  <si>
    <t>OBSERVACÍON</t>
  </si>
  <si>
    <t xml:space="preserve">ACTIVIDAD : 3 CONSTRUCCION DE VIVIENDAS EN ASENTAMIENTOS INDIGENAS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</si>
</sst>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1" applyFont="1"/>
    <xf numFmtId="0" fontId="2" fillId="0" borderId="0" xfId="1" applyBorder="1"/>
    <xf numFmtId="0" fontId="5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1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2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left" vertical="center" wrapText="1"/>
    </xf>
    <xf numFmtId="3" fontId="7" fillId="4" borderId="1" xfId="1" applyNumberFormat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wrapText="1"/>
    </xf>
    <xf numFmtId="0" fontId="7" fillId="4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10" fontId="9" fillId="0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7" fillId="4" borderId="1" xfId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left" vertical="center" wrapText="1"/>
    </xf>
    <xf numFmtId="3" fontId="7" fillId="4" borderId="7" xfId="1" applyNumberFormat="1" applyFont="1" applyFill="1" applyBorder="1" applyAlignment="1">
      <alignment horizontal="center" vertical="center" wrapText="1"/>
    </xf>
    <xf numFmtId="0" fontId="10" fillId="0" borderId="7" xfId="1" applyFont="1" applyBorder="1"/>
    <xf numFmtId="3" fontId="7" fillId="4" borderId="8" xfId="1" applyNumberFormat="1" applyFont="1" applyFill="1" applyBorder="1" applyAlignment="1">
      <alignment horizontal="center" vertical="center" wrapText="1"/>
    </xf>
    <xf numFmtId="0" fontId="9" fillId="0" borderId="0" xfId="0" applyFont="1"/>
    <xf numFmtId="3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5" fontId="9" fillId="0" borderId="0" xfId="0" applyNumberFormat="1" applyFont="1" applyAlignment="1">
      <alignment horizontal="center" vertical="top"/>
    </xf>
    <xf numFmtId="0" fontId="7" fillId="4" borderId="1" xfId="0" applyFont="1" applyFill="1" applyBorder="1" applyAlignment="1">
      <alignment horizontal="center" vertical="center" textRotation="90" wrapText="1"/>
    </xf>
    <xf numFmtId="0" fontId="8" fillId="0" borderId="1" xfId="1" applyFont="1" applyBorder="1"/>
    <xf numFmtId="3" fontId="8" fillId="0" borderId="1" xfId="1" applyNumberFormat="1" applyFont="1" applyBorder="1"/>
    <xf numFmtId="0" fontId="12" fillId="4" borderId="1" xfId="1" applyFont="1" applyFill="1" applyBorder="1"/>
    <xf numFmtId="3" fontId="12" fillId="4" borderId="1" xfId="1" applyNumberFormat="1" applyFont="1" applyFill="1" applyBorder="1"/>
    <xf numFmtId="0" fontId="12" fillId="0" borderId="0" xfId="1" applyFont="1" applyFill="1" applyBorder="1" applyAlignment="1">
      <alignment horizontal="left" vertical="center"/>
    </xf>
    <xf numFmtId="0" fontId="8" fillId="0" borderId="0" xfId="1" applyFont="1" applyFill="1" applyBorder="1"/>
    <xf numFmtId="3" fontId="8" fillId="0" borderId="0" xfId="1" applyNumberFormat="1" applyFont="1" applyFill="1" applyBorder="1"/>
    <xf numFmtId="0" fontId="12" fillId="0" borderId="0" xfId="1" applyFont="1" applyFill="1" applyBorder="1"/>
    <xf numFmtId="3" fontId="12" fillId="0" borderId="0" xfId="1" applyNumberFormat="1" applyFont="1" applyFill="1" applyBorder="1"/>
    <xf numFmtId="0" fontId="0" fillId="0" borderId="0" xfId="0" applyFill="1" applyBorder="1"/>
    <xf numFmtId="0" fontId="14" fillId="0" borderId="0" xfId="0" applyFont="1"/>
    <xf numFmtId="3" fontId="9" fillId="0" borderId="1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textRotation="90" wrapTex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5" fillId="0" borderId="0" xfId="0" applyFont="1"/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4" borderId="10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vertical="center"/>
    </xf>
    <xf numFmtId="3" fontId="7" fillId="4" borderId="3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9" fillId="0" borderId="1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/>
    <xf numFmtId="0" fontId="15" fillId="0" borderId="3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2" fillId="4" borderId="9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7" fillId="4" borderId="12" xfId="0" applyNumberFormat="1" applyFont="1" applyFill="1" applyBorder="1" applyAlignment="1">
      <alignment horizontal="center" vertical="center"/>
    </xf>
    <xf numFmtId="3" fontId="7" fillId="4" borderId="13" xfId="0" applyNumberFormat="1" applyFont="1" applyFill="1" applyBorder="1" applyAlignment="1">
      <alignment horizontal="center" vertical="center"/>
    </xf>
    <xf numFmtId="3" fontId="7" fillId="4" borderId="14" xfId="0" applyNumberFormat="1" applyFont="1" applyFill="1" applyBorder="1" applyAlignment="1">
      <alignment horizontal="center" vertical="center"/>
    </xf>
  </cellXfs>
  <cellStyles count="9">
    <cellStyle name="Millares 2" xfId="2"/>
    <cellStyle name="Millares 3" xfId="3"/>
    <cellStyle name="Millares 4" xfId="4"/>
    <cellStyle name="Normal" xfId="0" builtinId="0"/>
    <cellStyle name="Normal 2" xfId="1"/>
    <cellStyle name="Normal 2 2" xfId="5"/>
    <cellStyle name="Normal 3" xfId="6"/>
    <cellStyle name="PORCENTAJE" xfId="7"/>
    <cellStyle name="Porcentual 2" xfId="8"/>
  </cellStyles>
  <dxfs count="90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517071</xdr:colOff>
      <xdr:row>0</xdr:row>
      <xdr:rowOff>146957</xdr:rowOff>
    </xdr:from>
    <xdr:to>
      <xdr:col>2</xdr:col>
      <xdr:colOff>1143000</xdr:colOff>
      <xdr:row>5</xdr:row>
      <xdr:rowOff>163285</xdr:rowOff>
    </xdr:to>
    <xdr:pic>
      <xdr:nvPicPr>
        <xdr:cNvPr id="6" name="Imagen 5" descr="muvh_gobierno_slogan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" r="54857"/>
        <a:stretch>
          <a:fillRect/>
        </a:stretch>
      </xdr:blipFill>
      <xdr:spPr bwMode="auto">
        <a:xfrm>
          <a:off x="2435678" y="146957"/>
          <a:ext cx="2558143" cy="982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402771</xdr:colOff>
      <xdr:row>1</xdr:row>
      <xdr:rowOff>81643</xdr:rowOff>
    </xdr:from>
    <xdr:to>
      <xdr:col>36</xdr:col>
      <xdr:colOff>1039585</xdr:colOff>
      <xdr:row>7</xdr:row>
      <xdr:rowOff>27214</xdr:rowOff>
    </xdr:to>
    <xdr:pic>
      <xdr:nvPicPr>
        <xdr:cNvPr id="3" name="Imagen 5" descr="muvh_gobierno_slogan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4"/>
        <a:stretch>
          <a:fillRect/>
        </a:stretch>
      </xdr:blipFill>
      <xdr:spPr bwMode="auto">
        <a:xfrm>
          <a:off x="13819414" y="272143"/>
          <a:ext cx="1875064" cy="11021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55789</xdr:colOff>
      <xdr:row>0</xdr:row>
      <xdr:rowOff>144236</xdr:rowOff>
    </xdr:from>
    <xdr:to>
      <xdr:col>28</xdr:col>
      <xdr:colOff>32444</xdr:colOff>
      <xdr:row>6</xdr:row>
      <xdr:rowOff>13608</xdr:rowOff>
    </xdr:to>
    <xdr:pic>
      <xdr:nvPicPr>
        <xdr:cNvPr id="4" name="Imagen 5" descr="muvh_gobierno_slogan-0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28" r="26556"/>
        <a:stretch>
          <a:fillRect/>
        </a:stretch>
      </xdr:blipFill>
      <xdr:spPr bwMode="auto">
        <a:xfrm>
          <a:off x="8356146" y="144236"/>
          <a:ext cx="1623119" cy="10259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78"/>
  <sheetViews>
    <sheetView tabSelected="1" view="pageBreakPreview" topLeftCell="A67" zoomScale="70" zoomScaleNormal="100" zoomScaleSheetLayoutView="70" workbookViewId="0">
      <selection sqref="A1:AM7"/>
    </sheetView>
  </sheetViews>
  <sheetFormatPr baseColWidth="10" defaultRowHeight="15" x14ac:dyDescent="0.25"/>
  <cols>
    <col min="1" max="1" width="28.7109375" bestFit="1" customWidth="1"/>
    <col min="2" max="2" width="29" customWidth="1"/>
    <col min="3" max="3" width="21.28515625" customWidth="1"/>
    <col min="4" max="4" width="32.7109375" style="6" customWidth="1"/>
    <col min="5" max="5" width="12.85546875" bestFit="1" customWidth="1"/>
    <col min="6" max="6" width="9.140625" hidden="1" customWidth="1"/>
    <col min="7" max="7" width="11.28515625" hidden="1" customWidth="1"/>
    <col min="8" max="8" width="10.42578125" hidden="1" customWidth="1"/>
    <col min="9" max="9" width="9.140625" hidden="1" customWidth="1"/>
    <col min="10" max="10" width="9.5703125" hidden="1" customWidth="1"/>
    <col min="11" max="11" width="7" hidden="1" customWidth="1"/>
    <col min="12" max="12" width="8.28515625" hidden="1" customWidth="1"/>
    <col min="13" max="13" width="10.5703125" hidden="1" customWidth="1"/>
    <col min="14" max="15" width="10.42578125" hidden="1" customWidth="1"/>
    <col min="16" max="16" width="9.85546875" style="4" hidden="1" customWidth="1"/>
    <col min="17" max="17" width="10.7109375" hidden="1" customWidth="1"/>
    <col min="18" max="18" width="13.5703125" hidden="1" customWidth="1"/>
    <col min="19" max="19" width="14.7109375" hidden="1" customWidth="1"/>
    <col min="20" max="20" width="17.85546875" hidden="1" customWidth="1"/>
    <col min="21" max="24" width="14.7109375" hidden="1" customWidth="1"/>
    <col min="25" max="25" width="45.42578125" hidden="1" customWidth="1"/>
    <col min="26" max="26" width="7" hidden="1" customWidth="1"/>
    <col min="27" max="27" width="8.7109375" bestFit="1" customWidth="1"/>
    <col min="28" max="28" width="16" bestFit="1" customWidth="1"/>
    <col min="29" max="29" width="6.28515625" bestFit="1" customWidth="1"/>
    <col min="30" max="30" width="14" style="4" customWidth="1"/>
    <col min="31" max="31" width="6.28515625" style="4" bestFit="1" customWidth="1"/>
    <col min="32" max="32" width="6.28515625" style="83" customWidth="1"/>
    <col min="33" max="34" width="6.28515625" bestFit="1" customWidth="1"/>
    <col min="35" max="35" width="6.28515625" customWidth="1"/>
    <col min="36" max="36" width="18.5703125" bestFit="1" customWidth="1"/>
    <col min="37" max="37" width="16" bestFit="1" customWidth="1"/>
    <col min="38" max="38" width="50.140625" hidden="1" customWidth="1"/>
    <col min="39" max="39" width="38.5703125" customWidth="1"/>
    <col min="40" max="40" width="18.42578125" customWidth="1"/>
    <col min="41" max="41" width="28" customWidth="1"/>
  </cols>
  <sheetData>
    <row r="1" spans="1:49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</row>
    <row r="2" spans="1:49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</row>
    <row r="3" spans="1:49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</row>
    <row r="4" spans="1:49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</row>
    <row r="5" spans="1:49" s="2" customFormat="1" ht="15.75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</row>
    <row r="6" spans="1:49" s="2" customFormat="1" ht="15" customHeight="1" x14ac:dyDescent="0.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</row>
    <row r="7" spans="1:49" s="2" customFormat="1" ht="15" customHeight="1" x14ac:dyDescent="0.2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</row>
    <row r="8" spans="1:49" s="2" customFormat="1" ht="26.25" customHeight="1" thickBot="1" x14ac:dyDescent="0.35">
      <c r="A8" s="105" t="s">
        <v>14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</row>
    <row r="9" spans="1:49" s="2" customFormat="1" ht="18" customHeight="1" x14ac:dyDescent="0.2">
      <c r="A9" s="110" t="s">
        <v>183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2"/>
    </row>
    <row r="10" spans="1:49" ht="25.5" customHeight="1" x14ac:dyDescent="0.25">
      <c r="A10" s="104" t="s">
        <v>66</v>
      </c>
      <c r="B10" s="102" t="s">
        <v>12</v>
      </c>
      <c r="C10" s="102" t="s">
        <v>102</v>
      </c>
      <c r="D10" s="102" t="s">
        <v>103</v>
      </c>
      <c r="E10" s="102" t="s">
        <v>13</v>
      </c>
      <c r="F10" s="103" t="s">
        <v>56</v>
      </c>
      <c r="G10" s="103"/>
      <c r="H10" s="99" t="s">
        <v>20</v>
      </c>
      <c r="I10" s="103" t="s">
        <v>73</v>
      </c>
      <c r="J10" s="99" t="s">
        <v>74</v>
      </c>
      <c r="K10" s="99" t="s">
        <v>57</v>
      </c>
      <c r="L10" s="99"/>
      <c r="M10" s="99"/>
      <c r="N10" s="99"/>
      <c r="O10" s="99"/>
      <c r="P10" s="99"/>
      <c r="Q10" s="103" t="s">
        <v>61</v>
      </c>
      <c r="R10" s="99" t="s">
        <v>60</v>
      </c>
      <c r="S10" s="7" t="s">
        <v>15</v>
      </c>
      <c r="T10" s="7" t="s">
        <v>16</v>
      </c>
      <c r="U10" s="8" t="s">
        <v>17</v>
      </c>
      <c r="V10" s="8" t="s">
        <v>18</v>
      </c>
      <c r="W10" s="8" t="s">
        <v>19</v>
      </c>
      <c r="X10" s="8" t="s">
        <v>21</v>
      </c>
      <c r="Y10" s="9" t="s">
        <v>22</v>
      </c>
      <c r="Z10" s="10"/>
      <c r="AA10" s="99" t="s">
        <v>141</v>
      </c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 t="s">
        <v>68</v>
      </c>
      <c r="AM10" s="17"/>
      <c r="AN10" s="87"/>
      <c r="AO10" s="87"/>
      <c r="AP10" s="87"/>
      <c r="AQ10" s="87"/>
      <c r="AR10" s="87"/>
      <c r="AS10" s="87"/>
      <c r="AT10" s="87"/>
      <c r="AU10" s="87"/>
      <c r="AV10" s="87"/>
      <c r="AW10" s="87"/>
    </row>
    <row r="11" spans="1:49" ht="83.25" customHeight="1" x14ac:dyDescent="0.25">
      <c r="A11" s="104"/>
      <c r="B11" s="102"/>
      <c r="C11" s="102"/>
      <c r="D11" s="102"/>
      <c r="E11" s="102"/>
      <c r="F11" s="11" t="s">
        <v>75</v>
      </c>
      <c r="G11" s="11" t="s">
        <v>76</v>
      </c>
      <c r="H11" s="99"/>
      <c r="I11" s="103"/>
      <c r="J11" s="99"/>
      <c r="K11" s="85" t="s">
        <v>58</v>
      </c>
      <c r="L11" s="85" t="s">
        <v>62</v>
      </c>
      <c r="M11" s="85" t="s">
        <v>63</v>
      </c>
      <c r="N11" s="85" t="s">
        <v>64</v>
      </c>
      <c r="O11" s="85" t="s">
        <v>65</v>
      </c>
      <c r="P11" s="85" t="s">
        <v>10</v>
      </c>
      <c r="Q11" s="103"/>
      <c r="R11" s="99"/>
      <c r="S11" s="7"/>
      <c r="T11" s="7"/>
      <c r="U11" s="8"/>
      <c r="V11" s="8"/>
      <c r="W11" s="8"/>
      <c r="X11" s="8"/>
      <c r="Y11" s="9"/>
      <c r="Z11" s="10"/>
      <c r="AA11" s="64" t="s">
        <v>67</v>
      </c>
      <c r="AB11" s="64" t="s">
        <v>92</v>
      </c>
      <c r="AC11" s="64" t="s">
        <v>62</v>
      </c>
      <c r="AD11" s="64" t="s">
        <v>63</v>
      </c>
      <c r="AE11" s="64" t="s">
        <v>65</v>
      </c>
      <c r="AF11" s="64" t="s">
        <v>177</v>
      </c>
      <c r="AG11" s="64" t="s">
        <v>10</v>
      </c>
      <c r="AH11" s="64" t="s">
        <v>64</v>
      </c>
      <c r="AI11" s="64" t="s">
        <v>154</v>
      </c>
      <c r="AJ11" s="77" t="s">
        <v>166</v>
      </c>
      <c r="AK11" s="64" t="s">
        <v>167</v>
      </c>
      <c r="AL11" s="99"/>
      <c r="AM11" s="88" t="s">
        <v>182</v>
      </c>
    </row>
    <row r="12" spans="1:49" s="1" customFormat="1" ht="20.25" customHeight="1" x14ac:dyDescent="0.2">
      <c r="A12" s="13" t="s">
        <v>0</v>
      </c>
      <c r="B12" s="12"/>
      <c r="C12" s="14"/>
      <c r="D12" s="14"/>
      <c r="E12" s="14"/>
      <c r="F12" s="15" t="e">
        <f>SUM(#REF!)</f>
        <v>#REF!</v>
      </c>
      <c r="G12" s="15" t="e">
        <f>SUM(#REF!)</f>
        <v>#REF!</v>
      </c>
      <c r="H12" s="15"/>
      <c r="I12" s="15"/>
      <c r="J12" s="15"/>
      <c r="K12" s="15">
        <f t="shared" ref="K12:P12" si="0">SUM(K13:K13)</f>
        <v>0</v>
      </c>
      <c r="L12" s="15">
        <f t="shared" si="0"/>
        <v>0</v>
      </c>
      <c r="M12" s="15">
        <f t="shared" si="0"/>
        <v>0</v>
      </c>
      <c r="N12" s="15">
        <f t="shared" si="0"/>
        <v>0</v>
      </c>
      <c r="O12" s="15">
        <f t="shared" si="0"/>
        <v>20</v>
      </c>
      <c r="P12" s="15">
        <f t="shared" si="0"/>
        <v>0</v>
      </c>
      <c r="Q12" s="15"/>
      <c r="R12" s="15"/>
      <c r="S12" s="16"/>
      <c r="T12" s="16"/>
      <c r="U12" s="16"/>
      <c r="V12" s="16"/>
      <c r="W12" s="16"/>
      <c r="X12" s="16"/>
      <c r="Y12" s="16"/>
      <c r="Z12" s="16"/>
      <c r="AA12" s="15">
        <f t="shared" ref="AA12:AH12" si="1">SUM(AA13:AA13)</f>
        <v>20</v>
      </c>
      <c r="AB12" s="15">
        <f t="shared" si="1"/>
        <v>0</v>
      </c>
      <c r="AC12" s="15">
        <f t="shared" si="1"/>
        <v>0</v>
      </c>
      <c r="AD12" s="15">
        <f t="shared" si="1"/>
        <v>0</v>
      </c>
      <c r="AE12" s="15">
        <f t="shared" si="1"/>
        <v>0</v>
      </c>
      <c r="AF12" s="15"/>
      <c r="AG12" s="15">
        <f t="shared" si="1"/>
        <v>0</v>
      </c>
      <c r="AH12" s="15">
        <f t="shared" si="1"/>
        <v>20</v>
      </c>
      <c r="AI12" s="15">
        <f>SUM(AI13)</f>
        <v>0</v>
      </c>
      <c r="AJ12" s="15"/>
      <c r="AK12" s="15"/>
      <c r="AL12" s="89"/>
      <c r="AM12" s="90"/>
    </row>
    <row r="13" spans="1:49" ht="48" customHeight="1" x14ac:dyDescent="0.25">
      <c r="A13" s="18" t="s">
        <v>31</v>
      </c>
      <c r="B13" s="19" t="s">
        <v>89</v>
      </c>
      <c r="C13" s="20" t="s">
        <v>119</v>
      </c>
      <c r="D13" s="21" t="s">
        <v>149</v>
      </c>
      <c r="E13" s="22" t="s">
        <v>94</v>
      </c>
      <c r="F13" s="23"/>
      <c r="G13" s="23"/>
      <c r="H13" s="23"/>
      <c r="I13" s="24"/>
      <c r="J13" s="25"/>
      <c r="K13" s="25"/>
      <c r="L13" s="25"/>
      <c r="M13" s="25"/>
      <c r="N13" s="25"/>
      <c r="O13" s="22">
        <v>20</v>
      </c>
      <c r="P13" s="22"/>
      <c r="Q13" s="24">
        <v>0.46</v>
      </c>
      <c r="R13" s="25" t="s">
        <v>55</v>
      </c>
      <c r="S13" s="26"/>
      <c r="T13" s="26"/>
      <c r="U13" s="27"/>
      <c r="V13" s="22"/>
      <c r="W13" s="23"/>
      <c r="X13" s="23"/>
      <c r="Y13" s="28"/>
      <c r="Z13" s="10"/>
      <c r="AA13" s="22">
        <v>20</v>
      </c>
      <c r="AB13" s="22"/>
      <c r="AC13" s="22"/>
      <c r="AD13" s="22"/>
      <c r="AE13" s="32"/>
      <c r="AF13" s="32"/>
      <c r="AG13" s="22"/>
      <c r="AH13" s="22">
        <v>20</v>
      </c>
      <c r="AI13" s="22"/>
      <c r="AJ13" s="30">
        <v>1</v>
      </c>
      <c r="AK13" s="31" t="s">
        <v>64</v>
      </c>
      <c r="AL13" s="20"/>
      <c r="AM13" s="91"/>
    </row>
    <row r="14" spans="1:49" s="1" customFormat="1" ht="20.25" customHeight="1" x14ac:dyDescent="0.2">
      <c r="A14" s="13" t="s">
        <v>1</v>
      </c>
      <c r="B14" s="12"/>
      <c r="C14" s="14"/>
      <c r="D14" s="14"/>
      <c r="E14" s="14"/>
      <c r="F14" s="15">
        <f>SUM(F15:F15)</f>
        <v>0</v>
      </c>
      <c r="G14" s="15">
        <f>SUM(G15:G15)</f>
        <v>36</v>
      </c>
      <c r="H14" s="15"/>
      <c r="I14" s="15"/>
      <c r="J14" s="33"/>
      <c r="K14" s="15">
        <f t="shared" ref="K14:P14" si="2">SUM(K15:K15)</f>
        <v>0</v>
      </c>
      <c r="L14" s="15">
        <f t="shared" si="2"/>
        <v>0</v>
      </c>
      <c r="M14" s="15">
        <f t="shared" si="2"/>
        <v>0</v>
      </c>
      <c r="N14" s="15">
        <f t="shared" si="2"/>
        <v>0</v>
      </c>
      <c r="O14" s="15">
        <f t="shared" si="2"/>
        <v>36</v>
      </c>
      <c r="P14" s="15">
        <f t="shared" si="2"/>
        <v>0</v>
      </c>
      <c r="Q14" s="15"/>
      <c r="R14" s="33"/>
      <c r="S14" s="16"/>
      <c r="T14" s="16"/>
      <c r="U14" s="16"/>
      <c r="V14" s="16"/>
      <c r="W14" s="16"/>
      <c r="X14" s="16"/>
      <c r="Y14" s="16"/>
      <c r="Z14" s="16"/>
      <c r="AA14" s="15">
        <f t="shared" ref="AA14:AG14" si="3">SUM(AA15:AA15)</f>
        <v>36</v>
      </c>
      <c r="AB14" s="15">
        <f>SUM(AB15)</f>
        <v>0</v>
      </c>
      <c r="AC14" s="15">
        <f>SUM(AC15)</f>
        <v>0</v>
      </c>
      <c r="AD14" s="15">
        <f t="shared" si="3"/>
        <v>0</v>
      </c>
      <c r="AE14" s="15">
        <f t="shared" si="3"/>
        <v>0</v>
      </c>
      <c r="AF14" s="15"/>
      <c r="AG14" s="15">
        <f t="shared" si="3"/>
        <v>0</v>
      </c>
      <c r="AH14" s="15">
        <f>SUM(AH15)</f>
        <v>36</v>
      </c>
      <c r="AI14" s="15">
        <f>SUM(AI15)</f>
        <v>0</v>
      </c>
      <c r="AJ14" s="15"/>
      <c r="AK14" s="15"/>
      <c r="AL14" s="33"/>
      <c r="AM14" s="90"/>
    </row>
    <row r="15" spans="1:49" ht="25.5" x14ac:dyDescent="0.25">
      <c r="A15" s="18" t="s">
        <v>26</v>
      </c>
      <c r="B15" s="19" t="s">
        <v>89</v>
      </c>
      <c r="C15" s="20" t="s">
        <v>120</v>
      </c>
      <c r="D15" s="21" t="s">
        <v>148</v>
      </c>
      <c r="E15" s="22" t="s">
        <v>94</v>
      </c>
      <c r="F15" s="23"/>
      <c r="G15" s="23">
        <v>36</v>
      </c>
      <c r="H15" s="23" t="s">
        <v>24</v>
      </c>
      <c r="I15" s="28">
        <v>0.9</v>
      </c>
      <c r="J15" s="21" t="s">
        <v>55</v>
      </c>
      <c r="K15" s="21"/>
      <c r="L15" s="21"/>
      <c r="M15" s="21"/>
      <c r="N15" s="21"/>
      <c r="O15" s="23">
        <v>36</v>
      </c>
      <c r="P15" s="23"/>
      <c r="Q15" s="28">
        <v>0.9</v>
      </c>
      <c r="R15" s="21" t="s">
        <v>55</v>
      </c>
      <c r="S15" s="26">
        <v>607486975</v>
      </c>
      <c r="T15" s="26"/>
      <c r="U15" s="27">
        <v>40732</v>
      </c>
      <c r="V15" s="22" t="s">
        <v>24</v>
      </c>
      <c r="W15" s="23" t="s">
        <v>24</v>
      </c>
      <c r="X15" s="23"/>
      <c r="Y15" s="28" t="s">
        <v>51</v>
      </c>
      <c r="Z15" s="10"/>
      <c r="AA15" s="23">
        <v>36</v>
      </c>
      <c r="AB15" s="23"/>
      <c r="AC15" s="23"/>
      <c r="AD15" s="23"/>
      <c r="AE15" s="32"/>
      <c r="AF15" s="32"/>
      <c r="AG15" s="23"/>
      <c r="AH15" s="23">
        <v>36</v>
      </c>
      <c r="AI15" s="23"/>
      <c r="AJ15" s="30">
        <v>1</v>
      </c>
      <c r="AK15" s="31" t="s">
        <v>64</v>
      </c>
      <c r="AL15" s="20"/>
      <c r="AM15" s="91"/>
    </row>
    <row r="16" spans="1:49" s="75" customFormat="1" x14ac:dyDescent="0.25">
      <c r="A16" s="13" t="s">
        <v>2</v>
      </c>
      <c r="B16" s="12"/>
      <c r="C16" s="14"/>
      <c r="D16" s="14"/>
      <c r="E16" s="14"/>
      <c r="F16" s="15">
        <f>SUM(F17:F19)</f>
        <v>0</v>
      </c>
      <c r="G16" s="15">
        <f>SUM(G17:G19)</f>
        <v>47</v>
      </c>
      <c r="H16" s="15"/>
      <c r="I16" s="15"/>
      <c r="J16" s="33"/>
      <c r="K16" s="15">
        <f t="shared" ref="K16:P16" si="4">SUM(K17:K19)</f>
        <v>0</v>
      </c>
      <c r="L16" s="15">
        <f t="shared" si="4"/>
        <v>0</v>
      </c>
      <c r="M16" s="15">
        <f t="shared" si="4"/>
        <v>0</v>
      </c>
      <c r="N16" s="15">
        <f t="shared" si="4"/>
        <v>0</v>
      </c>
      <c r="O16" s="15">
        <f t="shared" si="4"/>
        <v>25</v>
      </c>
      <c r="P16" s="15">
        <f t="shared" si="4"/>
        <v>22</v>
      </c>
      <c r="Q16" s="15"/>
      <c r="R16" s="33"/>
      <c r="S16" s="16"/>
      <c r="T16" s="16"/>
      <c r="U16" s="16"/>
      <c r="V16" s="16"/>
      <c r="W16" s="16"/>
      <c r="X16" s="16"/>
      <c r="Y16" s="16"/>
      <c r="Z16" s="16"/>
      <c r="AA16" s="15">
        <f t="shared" ref="AA16:AI16" si="5">SUM(AA17:AA19)</f>
        <v>0</v>
      </c>
      <c r="AB16" s="15">
        <f t="shared" si="5"/>
        <v>47</v>
      </c>
      <c r="AC16" s="15">
        <f t="shared" si="5"/>
        <v>0</v>
      </c>
      <c r="AD16" s="15">
        <f t="shared" si="5"/>
        <v>0</v>
      </c>
      <c r="AE16" s="15">
        <f t="shared" si="5"/>
        <v>0</v>
      </c>
      <c r="AF16" s="15"/>
      <c r="AG16" s="15">
        <f t="shared" si="5"/>
        <v>25</v>
      </c>
      <c r="AH16" s="15">
        <f t="shared" si="5"/>
        <v>22</v>
      </c>
      <c r="AI16" s="15">
        <f t="shared" si="5"/>
        <v>0</v>
      </c>
      <c r="AJ16" s="15"/>
      <c r="AK16" s="15"/>
      <c r="AL16" s="33"/>
      <c r="AM16" s="90"/>
      <c r="AN16" s="1"/>
      <c r="AO16" s="1"/>
    </row>
    <row r="17" spans="1:41" ht="24.75" customHeight="1" x14ac:dyDescent="0.25">
      <c r="A17" s="18" t="s">
        <v>27</v>
      </c>
      <c r="B17" s="19" t="s">
        <v>87</v>
      </c>
      <c r="C17" s="20" t="s">
        <v>105</v>
      </c>
      <c r="D17" s="21" t="s">
        <v>146</v>
      </c>
      <c r="E17" s="23" t="s">
        <v>86</v>
      </c>
      <c r="F17" s="23"/>
      <c r="G17" s="23">
        <v>10</v>
      </c>
      <c r="H17" s="35">
        <v>42669</v>
      </c>
      <c r="I17" s="24">
        <v>0.7</v>
      </c>
      <c r="J17" s="25" t="s">
        <v>54</v>
      </c>
      <c r="K17" s="25"/>
      <c r="L17" s="25"/>
      <c r="M17" s="25"/>
      <c r="N17" s="25"/>
      <c r="O17" s="25"/>
      <c r="P17" s="23">
        <v>10</v>
      </c>
      <c r="Q17" s="24">
        <v>0.7</v>
      </c>
      <c r="R17" s="25" t="s">
        <v>54</v>
      </c>
      <c r="S17" s="26">
        <v>154772850</v>
      </c>
      <c r="T17" s="26"/>
      <c r="U17" s="27">
        <v>40742</v>
      </c>
      <c r="V17" s="22" t="s">
        <v>24</v>
      </c>
      <c r="W17" s="23" t="s">
        <v>24</v>
      </c>
      <c r="X17" s="23"/>
      <c r="Y17" s="28" t="s">
        <v>47</v>
      </c>
      <c r="Z17" s="10"/>
      <c r="AA17" s="36"/>
      <c r="AB17" s="36">
        <v>10</v>
      </c>
      <c r="AC17" s="36"/>
      <c r="AD17" s="36"/>
      <c r="AE17" s="36"/>
      <c r="AF17" s="36"/>
      <c r="AG17" s="36"/>
      <c r="AH17" s="36">
        <v>10</v>
      </c>
      <c r="AI17" s="36"/>
      <c r="AJ17" s="30">
        <v>1</v>
      </c>
      <c r="AK17" s="31" t="s">
        <v>64</v>
      </c>
      <c r="AL17" s="80" t="s">
        <v>117</v>
      </c>
      <c r="AM17" s="91"/>
    </row>
    <row r="18" spans="1:41" ht="24.75" customHeight="1" x14ac:dyDescent="0.25">
      <c r="A18" s="18" t="s">
        <v>27</v>
      </c>
      <c r="B18" s="19" t="s">
        <v>87</v>
      </c>
      <c r="C18" s="20" t="s">
        <v>121</v>
      </c>
      <c r="D18" s="21" t="s">
        <v>147</v>
      </c>
      <c r="E18" s="23" t="s">
        <v>86</v>
      </c>
      <c r="F18" s="23"/>
      <c r="G18" s="23">
        <v>12</v>
      </c>
      <c r="H18" s="23" t="s">
        <v>24</v>
      </c>
      <c r="I18" s="24">
        <v>0.55000000000000004</v>
      </c>
      <c r="J18" s="25" t="s">
        <v>54</v>
      </c>
      <c r="K18" s="25"/>
      <c r="L18" s="25"/>
      <c r="M18" s="25"/>
      <c r="N18" s="25"/>
      <c r="O18" s="25"/>
      <c r="P18" s="23">
        <v>12</v>
      </c>
      <c r="Q18" s="24">
        <v>0.55000000000000004</v>
      </c>
      <c r="R18" s="25" t="s">
        <v>54</v>
      </c>
      <c r="S18" s="26">
        <v>179521560</v>
      </c>
      <c r="T18" s="26"/>
      <c r="U18" s="27">
        <v>40948</v>
      </c>
      <c r="V18" s="22" t="s">
        <v>24</v>
      </c>
      <c r="W18" s="23" t="s">
        <v>24</v>
      </c>
      <c r="X18" s="23"/>
      <c r="Y18" s="28" t="s">
        <v>38</v>
      </c>
      <c r="Z18" s="10"/>
      <c r="AA18" s="36"/>
      <c r="AB18" s="36">
        <v>12</v>
      </c>
      <c r="AC18" s="36"/>
      <c r="AD18" s="36"/>
      <c r="AE18" s="36"/>
      <c r="AF18" s="36"/>
      <c r="AG18" s="36"/>
      <c r="AH18" s="36">
        <v>12</v>
      </c>
      <c r="AI18" s="36"/>
      <c r="AJ18" s="30">
        <v>1</v>
      </c>
      <c r="AK18" s="31" t="s">
        <v>64</v>
      </c>
      <c r="AL18" s="80" t="s">
        <v>117</v>
      </c>
      <c r="AM18" s="91"/>
    </row>
    <row r="19" spans="1:41" ht="24.75" customHeight="1" x14ac:dyDescent="0.25">
      <c r="A19" s="18" t="s">
        <v>27</v>
      </c>
      <c r="B19" s="19" t="s">
        <v>3</v>
      </c>
      <c r="C19" s="20" t="s">
        <v>122</v>
      </c>
      <c r="D19" s="21" t="s">
        <v>104</v>
      </c>
      <c r="E19" s="22" t="s">
        <v>32</v>
      </c>
      <c r="F19" s="23"/>
      <c r="G19" s="23">
        <v>25</v>
      </c>
      <c r="H19" s="23" t="s">
        <v>24</v>
      </c>
      <c r="I19" s="24">
        <v>2.7799999999999998E-2</v>
      </c>
      <c r="J19" s="25" t="s">
        <v>55</v>
      </c>
      <c r="K19" s="25"/>
      <c r="L19" s="25"/>
      <c r="M19" s="25"/>
      <c r="N19" s="25"/>
      <c r="O19" s="23">
        <v>25</v>
      </c>
      <c r="P19" s="23"/>
      <c r="Q19" s="24">
        <v>2.7799999999999998E-2</v>
      </c>
      <c r="R19" s="25" t="s">
        <v>55</v>
      </c>
      <c r="S19" s="26">
        <v>519060288</v>
      </c>
      <c r="T19" s="26"/>
      <c r="U19" s="27">
        <v>41386</v>
      </c>
      <c r="V19" s="22" t="s">
        <v>24</v>
      </c>
      <c r="W19" s="23" t="s">
        <v>24</v>
      </c>
      <c r="X19" s="23"/>
      <c r="Y19" s="28" t="s">
        <v>33</v>
      </c>
      <c r="Z19" s="10"/>
      <c r="AA19" s="37"/>
      <c r="AB19" s="36">
        <v>25</v>
      </c>
      <c r="AC19" s="36"/>
      <c r="AD19" s="36"/>
      <c r="AE19" s="32"/>
      <c r="AF19" s="32"/>
      <c r="AG19" s="36">
        <v>25</v>
      </c>
      <c r="AH19" s="36"/>
      <c r="AI19" s="36"/>
      <c r="AJ19" s="30">
        <v>2.7799999999999998E-2</v>
      </c>
      <c r="AK19" s="31" t="s">
        <v>10</v>
      </c>
      <c r="AL19" s="92" t="s">
        <v>77</v>
      </c>
      <c r="AM19" s="91"/>
    </row>
    <row r="20" spans="1:41" s="1" customFormat="1" ht="20.25" customHeight="1" x14ac:dyDescent="0.2">
      <c r="A20" s="13" t="s">
        <v>4</v>
      </c>
      <c r="B20" s="12"/>
      <c r="C20" s="14"/>
      <c r="D20" s="14"/>
      <c r="E20" s="14"/>
      <c r="F20" s="15">
        <f>SUBTOTAL(9,F21:F26)</f>
        <v>0</v>
      </c>
      <c r="G20" s="15">
        <f>SUBTOTAL(9,G21:G26)</f>
        <v>125</v>
      </c>
      <c r="H20" s="15"/>
      <c r="I20" s="15"/>
      <c r="J20" s="33"/>
      <c r="K20" s="15">
        <f t="shared" ref="K20:P20" si="6">SUBTOTAL(9,K21:K26)</f>
        <v>0</v>
      </c>
      <c r="L20" s="15">
        <f t="shared" si="6"/>
        <v>0</v>
      </c>
      <c r="M20" s="15">
        <f t="shared" si="6"/>
        <v>0</v>
      </c>
      <c r="N20" s="15">
        <f t="shared" si="6"/>
        <v>0</v>
      </c>
      <c r="O20" s="15">
        <f t="shared" si="6"/>
        <v>0</v>
      </c>
      <c r="P20" s="15">
        <f t="shared" si="6"/>
        <v>125</v>
      </c>
      <c r="Q20" s="15"/>
      <c r="R20" s="33"/>
      <c r="S20" s="16"/>
      <c r="T20" s="16"/>
      <c r="U20" s="16"/>
      <c r="V20" s="16"/>
      <c r="W20" s="16"/>
      <c r="X20" s="16"/>
      <c r="Y20" s="16"/>
      <c r="Z20" s="16"/>
      <c r="AA20" s="15">
        <f>SUBTOTAL(9,AA21:AA26)</f>
        <v>0</v>
      </c>
      <c r="AB20" s="15">
        <f>SUM(AB21:AB26)</f>
        <v>110</v>
      </c>
      <c r="AC20" s="15">
        <f>SUM(AC21:AC26)</f>
        <v>25</v>
      </c>
      <c r="AD20" s="15">
        <f>SUBTOTAL(9,AD21:AD26)</f>
        <v>0</v>
      </c>
      <c r="AE20" s="15">
        <f>SUBTOTAL(9,AE21:AE26)</f>
        <v>0</v>
      </c>
      <c r="AF20" s="15">
        <f>SUM(AF21:AF26)</f>
        <v>25</v>
      </c>
      <c r="AG20" s="15">
        <f>SUM(AG21:AG26)</f>
        <v>0</v>
      </c>
      <c r="AH20" s="15">
        <f>SUM(AH21:AH26)</f>
        <v>60</v>
      </c>
      <c r="AI20" s="15">
        <f>SUM(AI21:AI26)</f>
        <v>0</v>
      </c>
      <c r="AJ20" s="15"/>
      <c r="AK20" s="15"/>
      <c r="AL20" s="33"/>
      <c r="AM20" s="90"/>
    </row>
    <row r="21" spans="1:41" ht="24.75" customHeight="1" x14ac:dyDescent="0.25">
      <c r="A21" s="18" t="s">
        <v>36</v>
      </c>
      <c r="B21" s="21" t="s">
        <v>95</v>
      </c>
      <c r="C21" s="20" t="s">
        <v>123</v>
      </c>
      <c r="D21" s="21" t="s">
        <v>145</v>
      </c>
      <c r="E21" s="22" t="s">
        <v>94</v>
      </c>
      <c r="F21" s="23"/>
      <c r="G21" s="23">
        <v>20</v>
      </c>
      <c r="H21" s="35">
        <v>41234</v>
      </c>
      <c r="I21" s="24">
        <v>0.2</v>
      </c>
      <c r="J21" s="25" t="s">
        <v>54</v>
      </c>
      <c r="K21" s="25"/>
      <c r="L21" s="25"/>
      <c r="M21" s="25"/>
      <c r="N21" s="25"/>
      <c r="O21" s="25"/>
      <c r="P21" s="23">
        <v>20</v>
      </c>
      <c r="Q21" s="24">
        <v>0.2</v>
      </c>
      <c r="R21" s="25" t="s">
        <v>54</v>
      </c>
      <c r="S21" s="26">
        <v>337955584</v>
      </c>
      <c r="T21" s="26"/>
      <c r="U21" s="27">
        <v>40914</v>
      </c>
      <c r="V21" s="22" t="s">
        <v>24</v>
      </c>
      <c r="W21" s="23" t="s">
        <v>24</v>
      </c>
      <c r="X21" s="41"/>
      <c r="Y21" s="23" t="s">
        <v>37</v>
      </c>
      <c r="Z21" s="10"/>
      <c r="AA21" s="22"/>
      <c r="AB21" s="23">
        <v>20</v>
      </c>
      <c r="AC21" s="23"/>
      <c r="AD21" s="22"/>
      <c r="AE21" s="22"/>
      <c r="AF21" s="22"/>
      <c r="AG21" s="23"/>
      <c r="AH21" s="23">
        <v>20</v>
      </c>
      <c r="AI21" s="23"/>
      <c r="AJ21" s="30">
        <v>1</v>
      </c>
      <c r="AK21" s="76" t="s">
        <v>64</v>
      </c>
      <c r="AL21" s="20" t="s">
        <v>142</v>
      </c>
      <c r="AM21" s="93"/>
    </row>
    <row r="22" spans="1:41" ht="24.75" customHeight="1" x14ac:dyDescent="0.25">
      <c r="A22" s="47" t="s">
        <v>36</v>
      </c>
      <c r="B22" s="37" t="s">
        <v>95</v>
      </c>
      <c r="C22" s="20" t="s">
        <v>123</v>
      </c>
      <c r="D22" s="37" t="s">
        <v>176</v>
      </c>
      <c r="E22" s="50" t="s">
        <v>94</v>
      </c>
      <c r="F22" s="36"/>
      <c r="G22" s="36">
        <v>20</v>
      </c>
      <c r="H22" s="38">
        <v>41234</v>
      </c>
      <c r="I22" s="49">
        <v>0.2</v>
      </c>
      <c r="J22" s="80" t="s">
        <v>54</v>
      </c>
      <c r="K22" s="80"/>
      <c r="L22" s="80"/>
      <c r="M22" s="80"/>
      <c r="N22" s="80"/>
      <c r="O22" s="80"/>
      <c r="P22" s="36">
        <v>20</v>
      </c>
      <c r="Q22" s="49">
        <v>0.2</v>
      </c>
      <c r="R22" s="80" t="s">
        <v>54</v>
      </c>
      <c r="S22" s="51">
        <v>337955584</v>
      </c>
      <c r="T22" s="51"/>
      <c r="U22" s="52">
        <v>40914</v>
      </c>
      <c r="V22" s="50" t="s">
        <v>24</v>
      </c>
      <c r="W22" s="36" t="s">
        <v>24</v>
      </c>
      <c r="X22" s="38"/>
      <c r="Y22" s="36" t="s">
        <v>37</v>
      </c>
      <c r="Z22" s="10"/>
      <c r="AA22" s="50"/>
      <c r="AB22" s="36">
        <v>12</v>
      </c>
      <c r="AC22" s="36">
        <v>12</v>
      </c>
      <c r="AD22" s="50"/>
      <c r="AE22" s="50"/>
      <c r="AF22" s="50"/>
      <c r="AG22" s="36"/>
      <c r="AH22" s="36"/>
      <c r="AI22" s="36"/>
      <c r="AJ22" s="30">
        <v>0</v>
      </c>
      <c r="AK22" s="76" t="s">
        <v>62</v>
      </c>
      <c r="AL22" s="20"/>
      <c r="AM22" s="93"/>
    </row>
    <row r="23" spans="1:41" ht="24.75" customHeight="1" x14ac:dyDescent="0.25">
      <c r="A23" s="47" t="s">
        <v>36</v>
      </c>
      <c r="B23" s="37" t="s">
        <v>95</v>
      </c>
      <c r="C23" s="48" t="s">
        <v>124</v>
      </c>
      <c r="D23" s="37" t="s">
        <v>150</v>
      </c>
      <c r="E23" s="36" t="s">
        <v>94</v>
      </c>
      <c r="F23" s="36"/>
      <c r="G23" s="36">
        <v>25</v>
      </c>
      <c r="H23" s="38">
        <v>41234</v>
      </c>
      <c r="I23" s="30">
        <v>0.2</v>
      </c>
      <c r="J23" s="37" t="s">
        <v>54</v>
      </c>
      <c r="K23" s="37"/>
      <c r="L23" s="37"/>
      <c r="M23" s="37"/>
      <c r="N23" s="37"/>
      <c r="O23" s="37"/>
      <c r="P23" s="36">
        <v>25</v>
      </c>
      <c r="Q23" s="30">
        <v>0.2</v>
      </c>
      <c r="R23" s="37" t="s">
        <v>54</v>
      </c>
      <c r="S23" s="39">
        <v>422444481</v>
      </c>
      <c r="T23" s="39"/>
      <c r="U23" s="38">
        <v>40914</v>
      </c>
      <c r="V23" s="36" t="s">
        <v>24</v>
      </c>
      <c r="W23" s="36" t="s">
        <v>24</v>
      </c>
      <c r="X23" s="38"/>
      <c r="Y23" s="36" t="s">
        <v>37</v>
      </c>
      <c r="Z23" s="29"/>
      <c r="AA23" s="36"/>
      <c r="AB23" s="36">
        <v>25</v>
      </c>
      <c r="AC23" s="36"/>
      <c r="AD23" s="36"/>
      <c r="AE23" s="36"/>
      <c r="AF23" s="36">
        <v>25</v>
      </c>
      <c r="AG23" s="36"/>
      <c r="AH23" s="36"/>
      <c r="AI23" s="36"/>
      <c r="AJ23" s="30">
        <v>0</v>
      </c>
      <c r="AK23" s="76" t="s">
        <v>177</v>
      </c>
      <c r="AL23" s="20" t="s">
        <v>96</v>
      </c>
      <c r="AM23" s="93"/>
    </row>
    <row r="24" spans="1:41" ht="24.75" customHeight="1" x14ac:dyDescent="0.25">
      <c r="A24" s="47" t="s">
        <v>36</v>
      </c>
      <c r="B24" s="37" t="s">
        <v>95</v>
      </c>
      <c r="C24" s="20" t="s">
        <v>125</v>
      </c>
      <c r="D24" s="37" t="s">
        <v>151</v>
      </c>
      <c r="E24" s="50" t="s">
        <v>94</v>
      </c>
      <c r="F24" s="36"/>
      <c r="G24" s="36">
        <v>20</v>
      </c>
      <c r="H24" s="38">
        <v>41234</v>
      </c>
      <c r="I24" s="49">
        <v>0.2</v>
      </c>
      <c r="J24" s="80" t="s">
        <v>54</v>
      </c>
      <c r="K24" s="80"/>
      <c r="L24" s="80"/>
      <c r="M24" s="80"/>
      <c r="N24" s="80"/>
      <c r="O24" s="80"/>
      <c r="P24" s="36">
        <v>20</v>
      </c>
      <c r="Q24" s="49">
        <v>0.2</v>
      </c>
      <c r="R24" s="80" t="s">
        <v>54</v>
      </c>
      <c r="S24" s="51">
        <v>337955584</v>
      </c>
      <c r="T24" s="51"/>
      <c r="U24" s="52">
        <v>40914</v>
      </c>
      <c r="V24" s="50" t="s">
        <v>24</v>
      </c>
      <c r="W24" s="36" t="s">
        <v>24</v>
      </c>
      <c r="X24" s="38"/>
      <c r="Y24" s="36" t="s">
        <v>37</v>
      </c>
      <c r="Z24" s="10"/>
      <c r="AA24" s="50"/>
      <c r="AB24" s="36">
        <v>20</v>
      </c>
      <c r="AC24" s="36"/>
      <c r="AD24" s="50"/>
      <c r="AE24" s="50"/>
      <c r="AF24" s="50"/>
      <c r="AG24" s="36"/>
      <c r="AH24" s="36">
        <v>20</v>
      </c>
      <c r="AI24" s="36"/>
      <c r="AJ24" s="30">
        <v>1</v>
      </c>
      <c r="AK24" s="76" t="s">
        <v>64</v>
      </c>
      <c r="AL24" s="20" t="s">
        <v>143</v>
      </c>
      <c r="AM24" s="93"/>
    </row>
    <row r="25" spans="1:41" ht="24.75" customHeight="1" x14ac:dyDescent="0.25">
      <c r="A25" s="47" t="s">
        <v>36</v>
      </c>
      <c r="B25" s="37" t="s">
        <v>95</v>
      </c>
      <c r="C25" s="20" t="s">
        <v>126</v>
      </c>
      <c r="D25" s="37" t="s">
        <v>175</v>
      </c>
      <c r="E25" s="50" t="s">
        <v>94</v>
      </c>
      <c r="F25" s="36"/>
      <c r="G25" s="36">
        <v>20</v>
      </c>
      <c r="H25" s="38">
        <v>41234</v>
      </c>
      <c r="I25" s="49">
        <v>0.2</v>
      </c>
      <c r="J25" s="80" t="s">
        <v>54</v>
      </c>
      <c r="K25" s="80"/>
      <c r="L25" s="80"/>
      <c r="M25" s="80"/>
      <c r="N25" s="80"/>
      <c r="O25" s="80"/>
      <c r="P25" s="36">
        <v>20</v>
      </c>
      <c r="Q25" s="49">
        <v>0.2</v>
      </c>
      <c r="R25" s="80" t="s">
        <v>54</v>
      </c>
      <c r="S25" s="51">
        <v>202773351</v>
      </c>
      <c r="T25" s="51"/>
      <c r="U25" s="52">
        <v>40914</v>
      </c>
      <c r="V25" s="50" t="s">
        <v>24</v>
      </c>
      <c r="W25" s="36" t="s">
        <v>24</v>
      </c>
      <c r="X25" s="38"/>
      <c r="Y25" s="36" t="s">
        <v>37</v>
      </c>
      <c r="Z25" s="10"/>
      <c r="AA25" s="50"/>
      <c r="AB25" s="36">
        <v>13</v>
      </c>
      <c r="AC25" s="36">
        <v>13</v>
      </c>
      <c r="AD25" s="50"/>
      <c r="AE25" s="50"/>
      <c r="AF25" s="50"/>
      <c r="AG25" s="36"/>
      <c r="AH25" s="36"/>
      <c r="AI25" s="36"/>
      <c r="AJ25" s="30">
        <v>0</v>
      </c>
      <c r="AK25" s="76" t="s">
        <v>62</v>
      </c>
      <c r="AL25" s="20"/>
      <c r="AM25" s="93"/>
    </row>
    <row r="26" spans="1:41" ht="24.75" customHeight="1" x14ac:dyDescent="0.25">
      <c r="A26" s="47" t="s">
        <v>36</v>
      </c>
      <c r="B26" s="37" t="s">
        <v>95</v>
      </c>
      <c r="C26" s="20" t="s">
        <v>126</v>
      </c>
      <c r="D26" s="37" t="s">
        <v>152</v>
      </c>
      <c r="E26" s="50" t="s">
        <v>94</v>
      </c>
      <c r="F26" s="36"/>
      <c r="G26" s="36">
        <v>20</v>
      </c>
      <c r="H26" s="38">
        <v>41234</v>
      </c>
      <c r="I26" s="49">
        <v>0.2</v>
      </c>
      <c r="J26" s="80" t="s">
        <v>54</v>
      </c>
      <c r="K26" s="80"/>
      <c r="L26" s="80"/>
      <c r="M26" s="80"/>
      <c r="N26" s="80"/>
      <c r="O26" s="80"/>
      <c r="P26" s="36">
        <v>20</v>
      </c>
      <c r="Q26" s="49">
        <v>0.2</v>
      </c>
      <c r="R26" s="80" t="s">
        <v>54</v>
      </c>
      <c r="S26" s="51">
        <v>202773351</v>
      </c>
      <c r="T26" s="51"/>
      <c r="U26" s="52">
        <v>40914</v>
      </c>
      <c r="V26" s="50" t="s">
        <v>24</v>
      </c>
      <c r="W26" s="36" t="s">
        <v>24</v>
      </c>
      <c r="X26" s="38"/>
      <c r="Y26" s="36" t="s">
        <v>37</v>
      </c>
      <c r="Z26" s="10"/>
      <c r="AA26" s="50"/>
      <c r="AB26" s="36">
        <v>20</v>
      </c>
      <c r="AC26" s="36"/>
      <c r="AD26" s="50"/>
      <c r="AE26" s="50"/>
      <c r="AF26" s="50"/>
      <c r="AG26" s="36"/>
      <c r="AH26" s="36">
        <v>20</v>
      </c>
      <c r="AI26" s="36"/>
      <c r="AJ26" s="30">
        <v>1</v>
      </c>
      <c r="AK26" s="76" t="s">
        <v>64</v>
      </c>
      <c r="AL26" s="20" t="s">
        <v>144</v>
      </c>
      <c r="AM26" s="93"/>
    </row>
    <row r="27" spans="1:41" s="1" customFormat="1" ht="20.25" customHeight="1" x14ac:dyDescent="0.2">
      <c r="A27" s="13" t="s">
        <v>5</v>
      </c>
      <c r="B27" s="12"/>
      <c r="C27" s="14"/>
      <c r="D27" s="14"/>
      <c r="E27" s="14"/>
      <c r="F27" s="15">
        <f>SUM(F28)</f>
        <v>0</v>
      </c>
      <c r="G27" s="15">
        <f>SUM(G28)</f>
        <v>65</v>
      </c>
      <c r="H27" s="15"/>
      <c r="I27" s="15"/>
      <c r="J27" s="33"/>
      <c r="K27" s="15">
        <f t="shared" ref="K27:P27" si="7">SUM(K28)</f>
        <v>0</v>
      </c>
      <c r="L27" s="15">
        <f t="shared" si="7"/>
        <v>0</v>
      </c>
      <c r="M27" s="15">
        <f t="shared" si="7"/>
        <v>0</v>
      </c>
      <c r="N27" s="15">
        <f t="shared" si="7"/>
        <v>0</v>
      </c>
      <c r="O27" s="15">
        <f t="shared" si="7"/>
        <v>65</v>
      </c>
      <c r="P27" s="15">
        <f t="shared" si="7"/>
        <v>0</v>
      </c>
      <c r="Q27" s="15"/>
      <c r="R27" s="33"/>
      <c r="S27" s="16"/>
      <c r="T27" s="16"/>
      <c r="U27" s="16"/>
      <c r="V27" s="16"/>
      <c r="W27" s="16"/>
      <c r="X27" s="16"/>
      <c r="Y27" s="16"/>
      <c r="Z27" s="16"/>
      <c r="AA27" s="15">
        <f t="shared" ref="AA27:AG27" si="8">SUM(AA28)</f>
        <v>0</v>
      </c>
      <c r="AB27" s="15">
        <f t="shared" si="8"/>
        <v>65</v>
      </c>
      <c r="AC27" s="15">
        <f t="shared" si="8"/>
        <v>0</v>
      </c>
      <c r="AD27" s="15">
        <f t="shared" si="8"/>
        <v>0</v>
      </c>
      <c r="AE27" s="15">
        <f t="shared" si="8"/>
        <v>0</v>
      </c>
      <c r="AF27" s="15"/>
      <c r="AG27" s="15">
        <f t="shared" si="8"/>
        <v>65</v>
      </c>
      <c r="AH27" s="15">
        <f>SUM(AH28)</f>
        <v>0</v>
      </c>
      <c r="AI27" s="15">
        <f>SUM(AI28)</f>
        <v>0</v>
      </c>
      <c r="AJ27" s="15"/>
      <c r="AK27" s="15"/>
      <c r="AL27" s="33"/>
      <c r="AM27" s="90"/>
    </row>
    <row r="28" spans="1:41" ht="24.75" customHeight="1" x14ac:dyDescent="0.25">
      <c r="A28" s="18" t="s">
        <v>29</v>
      </c>
      <c r="B28" s="19" t="s">
        <v>52</v>
      </c>
      <c r="C28" s="34" t="s">
        <v>127</v>
      </c>
      <c r="D28" s="21" t="s">
        <v>106</v>
      </c>
      <c r="E28" s="22" t="s">
        <v>28</v>
      </c>
      <c r="F28" s="23"/>
      <c r="G28" s="23">
        <v>65</v>
      </c>
      <c r="H28" s="23" t="s">
        <v>24</v>
      </c>
      <c r="I28" s="24">
        <v>0</v>
      </c>
      <c r="J28" s="25" t="s">
        <v>55</v>
      </c>
      <c r="K28" s="25"/>
      <c r="L28" s="25"/>
      <c r="M28" s="25"/>
      <c r="N28" s="25"/>
      <c r="O28" s="23">
        <v>65</v>
      </c>
      <c r="P28" s="23"/>
      <c r="Q28" s="24">
        <v>0</v>
      </c>
      <c r="R28" s="25" t="s">
        <v>55</v>
      </c>
      <c r="S28" s="26">
        <v>0</v>
      </c>
      <c r="T28" s="26"/>
      <c r="U28" s="22" t="s">
        <v>24</v>
      </c>
      <c r="V28" s="22" t="s">
        <v>24</v>
      </c>
      <c r="W28" s="23" t="s">
        <v>24</v>
      </c>
      <c r="X28" s="23"/>
      <c r="Y28" s="28" t="s">
        <v>30</v>
      </c>
      <c r="Z28" s="10"/>
      <c r="AA28" s="25"/>
      <c r="AB28" s="23">
        <v>65</v>
      </c>
      <c r="AC28" s="23"/>
      <c r="AD28" s="22"/>
      <c r="AE28" s="23"/>
      <c r="AF28" s="23"/>
      <c r="AG28" s="23">
        <v>65</v>
      </c>
      <c r="AH28" s="23"/>
      <c r="AI28" s="23"/>
      <c r="AJ28" s="28">
        <v>0</v>
      </c>
      <c r="AK28" s="31" t="s">
        <v>10</v>
      </c>
      <c r="AL28" s="20" t="s">
        <v>99</v>
      </c>
      <c r="AM28" s="91"/>
    </row>
    <row r="29" spans="1:41" s="1" customFormat="1" ht="20.25" customHeight="1" x14ac:dyDescent="0.2">
      <c r="A29" s="13" t="s">
        <v>6</v>
      </c>
      <c r="B29" s="12"/>
      <c r="C29" s="14"/>
      <c r="D29" s="14"/>
      <c r="E29" s="14"/>
      <c r="F29" s="15">
        <f>SUBTOTAL(9,F30:F30)</f>
        <v>0</v>
      </c>
      <c r="G29" s="15">
        <f>SUBTOTAL(9,G30:G30)</f>
        <v>7</v>
      </c>
      <c r="H29" s="15"/>
      <c r="I29" s="15"/>
      <c r="J29" s="33"/>
      <c r="K29" s="15">
        <f t="shared" ref="K29:P29" si="9">SUBTOTAL(9,K30:K30)</f>
        <v>0</v>
      </c>
      <c r="L29" s="15">
        <f t="shared" si="9"/>
        <v>0</v>
      </c>
      <c r="M29" s="15">
        <f t="shared" si="9"/>
        <v>0</v>
      </c>
      <c r="N29" s="15">
        <f t="shared" si="9"/>
        <v>0</v>
      </c>
      <c r="O29" s="15">
        <f t="shared" si="9"/>
        <v>0</v>
      </c>
      <c r="P29" s="15">
        <f t="shared" si="9"/>
        <v>7</v>
      </c>
      <c r="Q29" s="15"/>
      <c r="R29" s="33"/>
      <c r="S29" s="16"/>
      <c r="T29" s="16"/>
      <c r="U29" s="16"/>
      <c r="V29" s="16"/>
      <c r="W29" s="16"/>
      <c r="X29" s="16"/>
      <c r="Y29" s="16"/>
      <c r="Z29" s="16"/>
      <c r="AA29" s="15">
        <f>SUM(AA30:AA31)</f>
        <v>0</v>
      </c>
      <c r="AB29" s="15">
        <f>SUM(AB30:AB31)</f>
        <v>27</v>
      </c>
      <c r="AC29" s="15">
        <f>SUM(AC30:AC31)</f>
        <v>0</v>
      </c>
      <c r="AD29" s="15">
        <f>SUBTOTAL(9,AD30:AD31)</f>
        <v>0</v>
      </c>
      <c r="AE29" s="15">
        <f>SUBTOTAL(9,AE30:AE31)</f>
        <v>0</v>
      </c>
      <c r="AF29" s="15"/>
      <c r="AG29" s="15">
        <f>SUM(AG30:AG31)</f>
        <v>0</v>
      </c>
      <c r="AH29" s="15">
        <f>SUM(AH30:AH31)</f>
        <v>27</v>
      </c>
      <c r="AI29" s="15">
        <f>SUM(AI30:AI31)</f>
        <v>0</v>
      </c>
      <c r="AJ29" s="15"/>
      <c r="AK29" s="15"/>
      <c r="AL29" s="33"/>
      <c r="AM29" s="90"/>
    </row>
    <row r="30" spans="1:41" ht="25.5" x14ac:dyDescent="0.25">
      <c r="A30" s="18" t="s">
        <v>25</v>
      </c>
      <c r="B30" s="19" t="s">
        <v>88</v>
      </c>
      <c r="C30" s="40" t="s">
        <v>128</v>
      </c>
      <c r="D30" s="37" t="s">
        <v>153</v>
      </c>
      <c r="E30" s="36" t="s">
        <v>86</v>
      </c>
      <c r="F30" s="36"/>
      <c r="G30" s="36">
        <v>7</v>
      </c>
      <c r="H30" s="36" t="s">
        <v>24</v>
      </c>
      <c r="I30" s="30">
        <v>0.4</v>
      </c>
      <c r="J30" s="37" t="s">
        <v>54</v>
      </c>
      <c r="K30" s="36"/>
      <c r="L30" s="36"/>
      <c r="M30" s="36"/>
      <c r="N30" s="36"/>
      <c r="O30" s="36"/>
      <c r="P30" s="36">
        <v>7</v>
      </c>
      <c r="Q30" s="30">
        <v>0.4</v>
      </c>
      <c r="R30" s="37" t="s">
        <v>54</v>
      </c>
      <c r="S30" s="39">
        <v>255366690</v>
      </c>
      <c r="T30" s="39"/>
      <c r="U30" s="38">
        <v>40948</v>
      </c>
      <c r="V30" s="36" t="s">
        <v>24</v>
      </c>
      <c r="W30" s="36" t="s">
        <v>24</v>
      </c>
      <c r="X30" s="36"/>
      <c r="Y30" s="30" t="s">
        <v>38</v>
      </c>
      <c r="Z30" s="29"/>
      <c r="AA30" s="36"/>
      <c r="AB30" s="36">
        <v>7</v>
      </c>
      <c r="AC30" s="36"/>
      <c r="AD30" s="36"/>
      <c r="AE30" s="36"/>
      <c r="AF30" s="36"/>
      <c r="AG30" s="36"/>
      <c r="AH30" s="36">
        <v>7</v>
      </c>
      <c r="AI30" s="36"/>
      <c r="AJ30" s="30">
        <v>1</v>
      </c>
      <c r="AK30" s="31" t="s">
        <v>64</v>
      </c>
      <c r="AL30" s="20" t="s">
        <v>97</v>
      </c>
      <c r="AM30" s="94"/>
      <c r="AN30" s="5"/>
      <c r="AO30" s="5"/>
    </row>
    <row r="31" spans="1:41" ht="38.25" x14ac:dyDescent="0.25">
      <c r="A31" s="18" t="s">
        <v>25</v>
      </c>
      <c r="B31" s="19" t="s">
        <v>88</v>
      </c>
      <c r="C31" s="20" t="s">
        <v>129</v>
      </c>
      <c r="D31" s="21" t="s">
        <v>107</v>
      </c>
      <c r="E31" s="23" t="s">
        <v>86</v>
      </c>
      <c r="F31" s="23"/>
      <c r="G31" s="23">
        <v>20</v>
      </c>
      <c r="H31" s="35">
        <v>42669</v>
      </c>
      <c r="I31" s="24">
        <v>0.8</v>
      </c>
      <c r="J31" s="25" t="s">
        <v>54</v>
      </c>
      <c r="K31" s="25"/>
      <c r="L31" s="25"/>
      <c r="M31" s="25"/>
      <c r="N31" s="25"/>
      <c r="O31" s="25"/>
      <c r="P31" s="23">
        <v>20</v>
      </c>
      <c r="Q31" s="24">
        <v>0.8</v>
      </c>
      <c r="R31" s="25" t="s">
        <v>54</v>
      </c>
      <c r="S31" s="26">
        <v>309545700</v>
      </c>
      <c r="T31" s="26"/>
      <c r="U31" s="27">
        <v>40742</v>
      </c>
      <c r="V31" s="22" t="s">
        <v>24</v>
      </c>
      <c r="W31" s="23" t="s">
        <v>24</v>
      </c>
      <c r="X31" s="23"/>
      <c r="Y31" s="28" t="s">
        <v>47</v>
      </c>
      <c r="Z31" s="10"/>
      <c r="AA31" s="36"/>
      <c r="AB31" s="36">
        <v>20</v>
      </c>
      <c r="AC31" s="36"/>
      <c r="AD31" s="36"/>
      <c r="AE31" s="36"/>
      <c r="AF31" s="36"/>
      <c r="AG31" s="36"/>
      <c r="AH31" s="36">
        <v>20</v>
      </c>
      <c r="AI31" s="36"/>
      <c r="AJ31" s="30">
        <v>1</v>
      </c>
      <c r="AK31" s="31" t="s">
        <v>64</v>
      </c>
      <c r="AL31" s="20" t="s">
        <v>98</v>
      </c>
      <c r="AM31" s="91"/>
    </row>
    <row r="32" spans="1:41" s="75" customFormat="1" x14ac:dyDescent="0.25">
      <c r="A32" s="13" t="s">
        <v>7</v>
      </c>
      <c r="B32" s="12"/>
      <c r="C32" s="14"/>
      <c r="D32" s="14"/>
      <c r="E32" s="14"/>
      <c r="F32" s="15">
        <f>SUBTOTAL(9,F33:F48)</f>
        <v>0</v>
      </c>
      <c r="G32" s="15">
        <f>SUBTOTAL(9,G33:G48)</f>
        <v>341</v>
      </c>
      <c r="H32" s="15"/>
      <c r="I32" s="15"/>
      <c r="J32" s="33"/>
      <c r="K32" s="15">
        <f t="shared" ref="K32:P32" si="10">SUBTOTAL(9,K33:K49)</f>
        <v>0</v>
      </c>
      <c r="L32" s="15">
        <f t="shared" si="10"/>
        <v>0</v>
      </c>
      <c r="M32" s="15">
        <f t="shared" si="10"/>
        <v>0</v>
      </c>
      <c r="N32" s="15">
        <f t="shared" si="10"/>
        <v>0</v>
      </c>
      <c r="O32" s="15">
        <f t="shared" si="10"/>
        <v>0</v>
      </c>
      <c r="P32" s="15">
        <f t="shared" si="10"/>
        <v>367</v>
      </c>
      <c r="Q32" s="15"/>
      <c r="R32" s="33"/>
      <c r="S32" s="16"/>
      <c r="T32" s="16"/>
      <c r="U32" s="16"/>
      <c r="V32" s="16"/>
      <c r="W32" s="16"/>
      <c r="X32" s="16"/>
      <c r="Y32" s="16"/>
      <c r="Z32" s="16"/>
      <c r="AA32" s="15">
        <f>SUM(AA33:AA51)</f>
        <v>145</v>
      </c>
      <c r="AB32" s="15">
        <f>SUM(AB33:AB51)</f>
        <v>264</v>
      </c>
      <c r="AC32" s="15">
        <f>SUM(AC33:AC53)</f>
        <v>0</v>
      </c>
      <c r="AD32" s="15">
        <f>SUM(AD33:AD51)</f>
        <v>0</v>
      </c>
      <c r="AE32" s="15">
        <f>SUM(AE33:AE51)</f>
        <v>0</v>
      </c>
      <c r="AF32" s="15"/>
      <c r="AG32" s="15">
        <f>SUM(AG33:AG51)</f>
        <v>234</v>
      </c>
      <c r="AH32" s="15">
        <f>SUM(AH33:AH51)</f>
        <v>175</v>
      </c>
      <c r="AI32" s="15">
        <f>SUM(AI33:AI51)</f>
        <v>0</v>
      </c>
      <c r="AJ32" s="15"/>
      <c r="AK32" s="15"/>
      <c r="AL32" s="33"/>
      <c r="AM32" s="90"/>
      <c r="AN32" s="1"/>
      <c r="AO32" s="1"/>
    </row>
    <row r="33" spans="1:41" s="1" customFormat="1" ht="20.25" customHeight="1" x14ac:dyDescent="0.25">
      <c r="A33" s="18" t="s">
        <v>23</v>
      </c>
      <c r="B33" s="19" t="s">
        <v>89</v>
      </c>
      <c r="C33" s="40" t="s">
        <v>138</v>
      </c>
      <c r="D33" s="37" t="s">
        <v>155</v>
      </c>
      <c r="E33" s="36" t="s">
        <v>86</v>
      </c>
      <c r="F33" s="36"/>
      <c r="G33" s="36">
        <v>10</v>
      </c>
      <c r="H33" s="38">
        <v>42669</v>
      </c>
      <c r="I33" s="30">
        <v>0.5</v>
      </c>
      <c r="J33" s="36" t="s">
        <v>54</v>
      </c>
      <c r="K33" s="36"/>
      <c r="L33" s="36"/>
      <c r="M33" s="36"/>
      <c r="N33" s="36"/>
      <c r="O33" s="36"/>
      <c r="P33" s="36">
        <v>10</v>
      </c>
      <c r="Q33" s="30">
        <v>0.5</v>
      </c>
      <c r="R33" s="36" t="s">
        <v>54</v>
      </c>
      <c r="S33" s="39">
        <v>170250135</v>
      </c>
      <c r="T33" s="39"/>
      <c r="U33" s="38">
        <v>40742</v>
      </c>
      <c r="V33" s="36" t="s">
        <v>24</v>
      </c>
      <c r="W33" s="36" t="s">
        <v>24</v>
      </c>
      <c r="X33" s="36"/>
      <c r="Y33" s="30" t="s">
        <v>47</v>
      </c>
      <c r="Z33" s="42"/>
      <c r="AA33" s="36">
        <v>10</v>
      </c>
      <c r="AB33" s="36"/>
      <c r="AC33" s="36"/>
      <c r="AD33" s="36"/>
      <c r="AE33" s="36"/>
      <c r="AF33" s="36"/>
      <c r="AG33" s="36"/>
      <c r="AH33" s="36">
        <v>10</v>
      </c>
      <c r="AI33" s="36"/>
      <c r="AJ33" s="30">
        <v>1</v>
      </c>
      <c r="AK33" s="31" t="s">
        <v>64</v>
      </c>
      <c r="AL33" s="80"/>
      <c r="AM33" s="91"/>
      <c r="AN33"/>
      <c r="AO33"/>
    </row>
    <row r="34" spans="1:41" ht="24.75" customHeight="1" x14ac:dyDescent="0.25">
      <c r="A34" s="18" t="s">
        <v>23</v>
      </c>
      <c r="B34" s="19" t="s">
        <v>89</v>
      </c>
      <c r="C34" s="40" t="s">
        <v>139</v>
      </c>
      <c r="D34" s="37" t="s">
        <v>156</v>
      </c>
      <c r="E34" s="36" t="s">
        <v>86</v>
      </c>
      <c r="F34" s="36"/>
      <c r="G34" s="36">
        <v>10</v>
      </c>
      <c r="H34" s="38">
        <v>42669</v>
      </c>
      <c r="I34" s="30">
        <v>0.5</v>
      </c>
      <c r="J34" s="36" t="s">
        <v>54</v>
      </c>
      <c r="K34" s="36"/>
      <c r="L34" s="36"/>
      <c r="M34" s="36"/>
      <c r="N34" s="36"/>
      <c r="O34" s="36"/>
      <c r="P34" s="36">
        <v>10</v>
      </c>
      <c r="Q34" s="30">
        <v>0.5</v>
      </c>
      <c r="R34" s="36" t="s">
        <v>54</v>
      </c>
      <c r="S34" s="39">
        <v>170250135</v>
      </c>
      <c r="T34" s="39"/>
      <c r="U34" s="38">
        <v>40742</v>
      </c>
      <c r="V34" s="36" t="s">
        <v>24</v>
      </c>
      <c r="W34" s="36" t="s">
        <v>24</v>
      </c>
      <c r="X34" s="36"/>
      <c r="Y34" s="30" t="s">
        <v>47</v>
      </c>
      <c r="Z34" s="42"/>
      <c r="AA34" s="36">
        <v>10</v>
      </c>
      <c r="AB34" s="36"/>
      <c r="AC34" s="36"/>
      <c r="AD34" s="36"/>
      <c r="AE34" s="36"/>
      <c r="AF34" s="36"/>
      <c r="AG34" s="36"/>
      <c r="AH34" s="36">
        <v>10</v>
      </c>
      <c r="AI34" s="36"/>
      <c r="AJ34" s="30">
        <v>1</v>
      </c>
      <c r="AK34" s="31" t="s">
        <v>64</v>
      </c>
      <c r="AL34" s="80"/>
      <c r="AM34" s="91"/>
    </row>
    <row r="35" spans="1:41" ht="24.75" customHeight="1" x14ac:dyDescent="0.25">
      <c r="A35" s="18" t="s">
        <v>23</v>
      </c>
      <c r="B35" s="19" t="s">
        <v>89</v>
      </c>
      <c r="C35" s="40" t="s">
        <v>139</v>
      </c>
      <c r="D35" s="37" t="s">
        <v>157</v>
      </c>
      <c r="E35" s="36" t="s">
        <v>86</v>
      </c>
      <c r="F35" s="36"/>
      <c r="G35" s="36">
        <v>10</v>
      </c>
      <c r="H35" s="38">
        <v>42669</v>
      </c>
      <c r="I35" s="30">
        <v>0.5</v>
      </c>
      <c r="J35" s="36" t="s">
        <v>54</v>
      </c>
      <c r="K35" s="36"/>
      <c r="L35" s="36"/>
      <c r="M35" s="36"/>
      <c r="N35" s="36"/>
      <c r="O35" s="36"/>
      <c r="P35" s="36">
        <v>10</v>
      </c>
      <c r="Q35" s="30">
        <v>0.5</v>
      </c>
      <c r="R35" s="36" t="s">
        <v>54</v>
      </c>
      <c r="S35" s="39">
        <v>170250135</v>
      </c>
      <c r="T35" s="39"/>
      <c r="U35" s="38">
        <v>40742</v>
      </c>
      <c r="V35" s="36" t="s">
        <v>24</v>
      </c>
      <c r="W35" s="36" t="s">
        <v>24</v>
      </c>
      <c r="X35" s="36"/>
      <c r="Y35" s="30" t="s">
        <v>47</v>
      </c>
      <c r="Z35" s="42"/>
      <c r="AA35" s="36">
        <v>10</v>
      </c>
      <c r="AB35" s="36"/>
      <c r="AC35" s="36"/>
      <c r="AD35" s="36"/>
      <c r="AE35" s="36"/>
      <c r="AF35" s="36"/>
      <c r="AG35" s="36"/>
      <c r="AH35" s="36">
        <v>10</v>
      </c>
      <c r="AI35" s="36"/>
      <c r="AJ35" s="30">
        <v>1</v>
      </c>
      <c r="AK35" s="31" t="s">
        <v>64</v>
      </c>
      <c r="AL35" s="80"/>
      <c r="AM35" s="91"/>
    </row>
    <row r="36" spans="1:41" ht="24.75" customHeight="1" x14ac:dyDescent="0.25">
      <c r="A36" s="18" t="s">
        <v>23</v>
      </c>
      <c r="B36" s="19" t="s">
        <v>89</v>
      </c>
      <c r="C36" s="40" t="s">
        <v>139</v>
      </c>
      <c r="D36" s="37" t="s">
        <v>158</v>
      </c>
      <c r="E36" s="36" t="s">
        <v>86</v>
      </c>
      <c r="F36" s="36"/>
      <c r="G36" s="36">
        <v>10</v>
      </c>
      <c r="H36" s="38">
        <v>42669</v>
      </c>
      <c r="I36" s="30">
        <v>0.5</v>
      </c>
      <c r="J36" s="36" t="s">
        <v>54</v>
      </c>
      <c r="K36" s="36"/>
      <c r="L36" s="36"/>
      <c r="M36" s="36"/>
      <c r="N36" s="36"/>
      <c r="O36" s="36"/>
      <c r="P36" s="36">
        <v>10</v>
      </c>
      <c r="Q36" s="30">
        <v>0.5</v>
      </c>
      <c r="R36" s="36" t="s">
        <v>54</v>
      </c>
      <c r="S36" s="39">
        <v>170250135</v>
      </c>
      <c r="T36" s="39"/>
      <c r="U36" s="38">
        <v>40742</v>
      </c>
      <c r="V36" s="36" t="s">
        <v>24</v>
      </c>
      <c r="W36" s="36" t="s">
        <v>24</v>
      </c>
      <c r="X36" s="36"/>
      <c r="Y36" s="30" t="s">
        <v>48</v>
      </c>
      <c r="Z36" s="42"/>
      <c r="AA36" s="36">
        <v>10</v>
      </c>
      <c r="AB36" s="36"/>
      <c r="AC36" s="36"/>
      <c r="AD36" s="36"/>
      <c r="AE36" s="36"/>
      <c r="AF36" s="36"/>
      <c r="AG36" s="36"/>
      <c r="AH36" s="36">
        <v>10</v>
      </c>
      <c r="AI36" s="36"/>
      <c r="AJ36" s="30">
        <v>1</v>
      </c>
      <c r="AK36" s="31" t="s">
        <v>64</v>
      </c>
      <c r="AL36" s="80"/>
      <c r="AM36" s="91"/>
    </row>
    <row r="37" spans="1:41" ht="24.75" customHeight="1" x14ac:dyDescent="0.25">
      <c r="A37" s="18" t="s">
        <v>23</v>
      </c>
      <c r="B37" s="19" t="s">
        <v>89</v>
      </c>
      <c r="C37" s="40" t="s">
        <v>138</v>
      </c>
      <c r="D37" s="37" t="s">
        <v>159</v>
      </c>
      <c r="E37" s="36" t="s">
        <v>86</v>
      </c>
      <c r="F37" s="36"/>
      <c r="G37" s="36">
        <v>15</v>
      </c>
      <c r="H37" s="38">
        <v>42669</v>
      </c>
      <c r="I37" s="30">
        <v>0.5</v>
      </c>
      <c r="J37" s="36" t="s">
        <v>54</v>
      </c>
      <c r="K37" s="36"/>
      <c r="L37" s="36"/>
      <c r="M37" s="36"/>
      <c r="N37" s="36"/>
      <c r="O37" s="36"/>
      <c r="P37" s="36">
        <v>15</v>
      </c>
      <c r="Q37" s="30">
        <v>0.5</v>
      </c>
      <c r="R37" s="36" t="s">
        <v>54</v>
      </c>
      <c r="S37" s="39">
        <v>255375203</v>
      </c>
      <c r="T37" s="39"/>
      <c r="U37" s="38">
        <v>40742</v>
      </c>
      <c r="V37" s="36" t="s">
        <v>24</v>
      </c>
      <c r="W37" s="36" t="s">
        <v>24</v>
      </c>
      <c r="X37" s="36"/>
      <c r="Y37" s="30" t="s">
        <v>47</v>
      </c>
      <c r="Z37" s="42"/>
      <c r="AA37" s="36">
        <v>15</v>
      </c>
      <c r="AB37" s="36"/>
      <c r="AC37" s="36"/>
      <c r="AD37" s="36"/>
      <c r="AE37" s="36"/>
      <c r="AF37" s="36"/>
      <c r="AG37" s="36"/>
      <c r="AH37" s="36">
        <v>15</v>
      </c>
      <c r="AI37" s="36"/>
      <c r="AJ37" s="30">
        <v>1</v>
      </c>
      <c r="AK37" s="31" t="s">
        <v>64</v>
      </c>
      <c r="AL37" s="80"/>
      <c r="AM37" s="91"/>
    </row>
    <row r="38" spans="1:41" ht="24.75" customHeight="1" x14ac:dyDescent="0.25">
      <c r="A38" s="18" t="s">
        <v>23</v>
      </c>
      <c r="B38" s="19" t="s">
        <v>89</v>
      </c>
      <c r="C38" s="40" t="s">
        <v>139</v>
      </c>
      <c r="D38" s="37" t="s">
        <v>160</v>
      </c>
      <c r="E38" s="36" t="s">
        <v>86</v>
      </c>
      <c r="F38" s="36"/>
      <c r="G38" s="36">
        <v>15</v>
      </c>
      <c r="H38" s="38">
        <v>42669</v>
      </c>
      <c r="I38" s="30">
        <v>0.5</v>
      </c>
      <c r="J38" s="36" t="s">
        <v>54</v>
      </c>
      <c r="K38" s="36"/>
      <c r="L38" s="36"/>
      <c r="M38" s="36"/>
      <c r="N38" s="36"/>
      <c r="O38" s="36"/>
      <c r="P38" s="36">
        <v>15</v>
      </c>
      <c r="Q38" s="30">
        <v>0.5</v>
      </c>
      <c r="R38" s="36" t="s">
        <v>54</v>
      </c>
      <c r="S38" s="39">
        <v>255375202</v>
      </c>
      <c r="T38" s="39"/>
      <c r="U38" s="38">
        <v>40742</v>
      </c>
      <c r="V38" s="36" t="s">
        <v>24</v>
      </c>
      <c r="W38" s="36" t="s">
        <v>24</v>
      </c>
      <c r="X38" s="36"/>
      <c r="Y38" s="30" t="s">
        <v>47</v>
      </c>
      <c r="Z38" s="42"/>
      <c r="AA38" s="36">
        <v>15</v>
      </c>
      <c r="AB38" s="36"/>
      <c r="AC38" s="36"/>
      <c r="AD38" s="36"/>
      <c r="AE38" s="36"/>
      <c r="AF38" s="36"/>
      <c r="AG38" s="36"/>
      <c r="AH38" s="36">
        <v>15</v>
      </c>
      <c r="AI38" s="36"/>
      <c r="AJ38" s="30">
        <v>1</v>
      </c>
      <c r="AK38" s="31" t="s">
        <v>64</v>
      </c>
      <c r="AL38" s="80"/>
      <c r="AM38" s="91"/>
    </row>
    <row r="39" spans="1:41" ht="24.75" customHeight="1" x14ac:dyDescent="0.25">
      <c r="A39" s="18" t="s">
        <v>23</v>
      </c>
      <c r="B39" s="19" t="s">
        <v>89</v>
      </c>
      <c r="C39" s="40" t="s">
        <v>140</v>
      </c>
      <c r="D39" s="37" t="s">
        <v>161</v>
      </c>
      <c r="E39" s="36" t="s">
        <v>86</v>
      </c>
      <c r="F39" s="36"/>
      <c r="G39" s="36">
        <v>15</v>
      </c>
      <c r="H39" s="38">
        <v>42669</v>
      </c>
      <c r="I39" s="30">
        <v>0.5</v>
      </c>
      <c r="J39" s="36" t="s">
        <v>54</v>
      </c>
      <c r="K39" s="36"/>
      <c r="L39" s="36"/>
      <c r="M39" s="36"/>
      <c r="N39" s="36"/>
      <c r="O39" s="36"/>
      <c r="P39" s="36">
        <v>15</v>
      </c>
      <c r="Q39" s="30">
        <v>0.5</v>
      </c>
      <c r="R39" s="36" t="s">
        <v>54</v>
      </c>
      <c r="S39" s="39">
        <v>255375405</v>
      </c>
      <c r="T39" s="39"/>
      <c r="U39" s="38">
        <v>40742</v>
      </c>
      <c r="V39" s="36" t="s">
        <v>24</v>
      </c>
      <c r="W39" s="36" t="s">
        <v>24</v>
      </c>
      <c r="X39" s="36"/>
      <c r="Y39" s="30" t="s">
        <v>49</v>
      </c>
      <c r="Z39" s="42"/>
      <c r="AA39" s="36">
        <v>15</v>
      </c>
      <c r="AB39" s="36"/>
      <c r="AC39" s="36"/>
      <c r="AD39" s="36"/>
      <c r="AE39" s="36"/>
      <c r="AF39" s="36"/>
      <c r="AG39" s="36"/>
      <c r="AH39" s="36">
        <v>15</v>
      </c>
      <c r="AI39" s="36"/>
      <c r="AJ39" s="30">
        <v>1</v>
      </c>
      <c r="AK39" s="31" t="s">
        <v>64</v>
      </c>
      <c r="AL39" s="80"/>
      <c r="AM39" s="91"/>
    </row>
    <row r="40" spans="1:41" ht="24.75" customHeight="1" x14ac:dyDescent="0.25">
      <c r="A40" s="18" t="s">
        <v>23</v>
      </c>
      <c r="B40" s="19" t="s">
        <v>89</v>
      </c>
      <c r="C40" s="40" t="s">
        <v>139</v>
      </c>
      <c r="D40" s="37" t="s">
        <v>162</v>
      </c>
      <c r="E40" s="36" t="s">
        <v>86</v>
      </c>
      <c r="F40" s="36"/>
      <c r="G40" s="36">
        <v>20</v>
      </c>
      <c r="H40" s="38">
        <v>42669</v>
      </c>
      <c r="I40" s="30">
        <v>0.5</v>
      </c>
      <c r="J40" s="36" t="s">
        <v>54</v>
      </c>
      <c r="K40" s="36"/>
      <c r="L40" s="36"/>
      <c r="M40" s="36"/>
      <c r="N40" s="36"/>
      <c r="O40" s="36"/>
      <c r="P40" s="36">
        <v>20</v>
      </c>
      <c r="Q40" s="30">
        <v>0.5</v>
      </c>
      <c r="R40" s="36" t="s">
        <v>54</v>
      </c>
      <c r="S40" s="39">
        <v>340500270</v>
      </c>
      <c r="T40" s="39"/>
      <c r="U40" s="38">
        <v>40742</v>
      </c>
      <c r="V40" s="36" t="s">
        <v>24</v>
      </c>
      <c r="W40" s="36" t="s">
        <v>24</v>
      </c>
      <c r="X40" s="36"/>
      <c r="Y40" s="30" t="s">
        <v>47</v>
      </c>
      <c r="Z40" s="42"/>
      <c r="AA40" s="36">
        <v>20</v>
      </c>
      <c r="AB40" s="36"/>
      <c r="AC40" s="36"/>
      <c r="AD40" s="36"/>
      <c r="AE40" s="36"/>
      <c r="AF40" s="36"/>
      <c r="AG40" s="36"/>
      <c r="AH40" s="36">
        <v>20</v>
      </c>
      <c r="AI40" s="36"/>
      <c r="AJ40" s="30">
        <v>1</v>
      </c>
      <c r="AK40" s="31" t="s">
        <v>64</v>
      </c>
      <c r="AL40" s="80"/>
      <c r="AM40" s="91"/>
    </row>
    <row r="41" spans="1:41" ht="24.75" customHeight="1" x14ac:dyDescent="0.25">
      <c r="A41" s="18" t="s">
        <v>23</v>
      </c>
      <c r="B41" s="19" t="s">
        <v>89</v>
      </c>
      <c r="C41" s="40" t="s">
        <v>139</v>
      </c>
      <c r="D41" s="37" t="s">
        <v>163</v>
      </c>
      <c r="E41" s="36" t="s">
        <v>86</v>
      </c>
      <c r="F41" s="36"/>
      <c r="G41" s="36">
        <v>20</v>
      </c>
      <c r="H41" s="38">
        <v>42669</v>
      </c>
      <c r="I41" s="30">
        <v>0.5</v>
      </c>
      <c r="J41" s="36" t="s">
        <v>54</v>
      </c>
      <c r="K41" s="36"/>
      <c r="L41" s="36"/>
      <c r="M41" s="36"/>
      <c r="N41" s="36"/>
      <c r="O41" s="36"/>
      <c r="P41" s="36">
        <v>20</v>
      </c>
      <c r="Q41" s="30">
        <v>0.5</v>
      </c>
      <c r="R41" s="36" t="s">
        <v>54</v>
      </c>
      <c r="S41" s="39">
        <v>340500270</v>
      </c>
      <c r="T41" s="39"/>
      <c r="U41" s="38">
        <v>40742</v>
      </c>
      <c r="V41" s="36" t="s">
        <v>24</v>
      </c>
      <c r="W41" s="36" t="s">
        <v>24</v>
      </c>
      <c r="X41" s="36"/>
      <c r="Y41" s="30" t="s">
        <v>47</v>
      </c>
      <c r="Z41" s="42"/>
      <c r="AA41" s="36">
        <v>20</v>
      </c>
      <c r="AB41" s="36"/>
      <c r="AC41" s="36"/>
      <c r="AD41" s="36"/>
      <c r="AE41" s="36"/>
      <c r="AF41" s="36"/>
      <c r="AG41" s="36"/>
      <c r="AH41" s="36">
        <v>20</v>
      </c>
      <c r="AI41" s="36"/>
      <c r="AJ41" s="30">
        <v>1</v>
      </c>
      <c r="AK41" s="31" t="s">
        <v>64</v>
      </c>
      <c r="AL41" s="80"/>
      <c r="AM41" s="91"/>
    </row>
    <row r="42" spans="1:41" ht="24.75" customHeight="1" x14ac:dyDescent="0.25">
      <c r="A42" s="18" t="s">
        <v>23</v>
      </c>
      <c r="B42" s="19" t="s">
        <v>89</v>
      </c>
      <c r="C42" s="40" t="s">
        <v>139</v>
      </c>
      <c r="D42" s="37" t="s">
        <v>164</v>
      </c>
      <c r="E42" s="36" t="s">
        <v>86</v>
      </c>
      <c r="F42" s="36"/>
      <c r="G42" s="36">
        <v>20</v>
      </c>
      <c r="H42" s="38">
        <v>42669</v>
      </c>
      <c r="I42" s="30">
        <v>0.5</v>
      </c>
      <c r="J42" s="36" t="s">
        <v>54</v>
      </c>
      <c r="K42" s="36"/>
      <c r="L42" s="36"/>
      <c r="M42" s="36"/>
      <c r="N42" s="36"/>
      <c r="O42" s="36"/>
      <c r="P42" s="36">
        <v>20</v>
      </c>
      <c r="Q42" s="30">
        <v>0.5</v>
      </c>
      <c r="R42" s="36" t="s">
        <v>54</v>
      </c>
      <c r="S42" s="39">
        <v>340500270</v>
      </c>
      <c r="T42" s="39"/>
      <c r="U42" s="38">
        <v>40742</v>
      </c>
      <c r="V42" s="36" t="s">
        <v>24</v>
      </c>
      <c r="W42" s="36" t="s">
        <v>24</v>
      </c>
      <c r="X42" s="36"/>
      <c r="Y42" s="30" t="s">
        <v>47</v>
      </c>
      <c r="Z42" s="42"/>
      <c r="AA42" s="36">
        <v>20</v>
      </c>
      <c r="AB42" s="36"/>
      <c r="AC42" s="36"/>
      <c r="AD42" s="36"/>
      <c r="AE42" s="36"/>
      <c r="AF42" s="36"/>
      <c r="AG42" s="36"/>
      <c r="AH42" s="36">
        <v>20</v>
      </c>
      <c r="AI42" s="36"/>
      <c r="AJ42" s="30">
        <v>1</v>
      </c>
      <c r="AK42" s="31" t="s">
        <v>64</v>
      </c>
      <c r="AL42" s="80"/>
      <c r="AM42" s="91"/>
    </row>
    <row r="43" spans="1:41" s="86" customFormat="1" ht="105" x14ac:dyDescent="0.25">
      <c r="A43" s="18" t="s">
        <v>23</v>
      </c>
      <c r="B43" s="19" t="s">
        <v>180</v>
      </c>
      <c r="C43" s="96" t="s">
        <v>131</v>
      </c>
      <c r="D43" s="37" t="s">
        <v>181</v>
      </c>
      <c r="E43" s="36" t="s">
        <v>179</v>
      </c>
      <c r="F43" s="36"/>
      <c r="G43" s="36">
        <v>30</v>
      </c>
      <c r="H43" s="38">
        <v>42673</v>
      </c>
      <c r="I43" s="30">
        <v>0.4</v>
      </c>
      <c r="J43" s="36" t="s">
        <v>54</v>
      </c>
      <c r="K43" s="36"/>
      <c r="L43" s="36"/>
      <c r="M43" s="36"/>
      <c r="N43" s="36"/>
      <c r="O43" s="36"/>
      <c r="P43" s="36">
        <v>30</v>
      </c>
      <c r="Q43" s="30">
        <v>0.4</v>
      </c>
      <c r="R43" s="36" t="s">
        <v>54</v>
      </c>
      <c r="S43" s="39">
        <v>553766250</v>
      </c>
      <c r="T43" s="39"/>
      <c r="U43" s="38">
        <v>41169</v>
      </c>
      <c r="V43" s="36" t="s">
        <v>24</v>
      </c>
      <c r="W43" s="36" t="s">
        <v>24</v>
      </c>
      <c r="X43" s="36"/>
      <c r="Y43" s="30" t="s">
        <v>34</v>
      </c>
      <c r="Z43" s="42"/>
      <c r="AA43" s="36"/>
      <c r="AB43" s="36">
        <v>30</v>
      </c>
      <c r="AC43" s="36"/>
      <c r="AD43" s="36"/>
      <c r="AE43" s="36"/>
      <c r="AF43" s="36"/>
      <c r="AG43" s="36">
        <v>30</v>
      </c>
      <c r="AH43" s="36"/>
      <c r="AI43" s="36"/>
      <c r="AJ43" s="30">
        <v>0.09</v>
      </c>
      <c r="AK43" s="31" t="s">
        <v>10</v>
      </c>
      <c r="AL43" s="37" t="s">
        <v>78</v>
      </c>
      <c r="AM43" s="97" t="s">
        <v>78</v>
      </c>
    </row>
    <row r="44" spans="1:41" ht="24.75" customHeight="1" x14ac:dyDescent="0.25">
      <c r="A44" s="18" t="s">
        <v>23</v>
      </c>
      <c r="B44" s="19" t="s">
        <v>39</v>
      </c>
      <c r="C44" s="40" t="s">
        <v>130</v>
      </c>
      <c r="D44" s="43" t="s">
        <v>108</v>
      </c>
      <c r="E44" s="36" t="s">
        <v>35</v>
      </c>
      <c r="F44" s="36"/>
      <c r="G44" s="36">
        <v>20</v>
      </c>
      <c r="H44" s="38">
        <v>41297</v>
      </c>
      <c r="I44" s="30">
        <v>0.82</v>
      </c>
      <c r="J44" s="36" t="s">
        <v>54</v>
      </c>
      <c r="K44" s="36"/>
      <c r="L44" s="36"/>
      <c r="M44" s="36"/>
      <c r="N44" s="36"/>
      <c r="O44" s="36"/>
      <c r="P44" s="36">
        <v>18</v>
      </c>
      <c r="Q44" s="30">
        <v>0</v>
      </c>
      <c r="R44" s="36" t="s">
        <v>54</v>
      </c>
      <c r="S44" s="39">
        <v>329740320</v>
      </c>
      <c r="T44" s="39"/>
      <c r="U44" s="38">
        <v>40931</v>
      </c>
      <c r="V44" s="36" t="s">
        <v>24</v>
      </c>
      <c r="W44" s="36" t="s">
        <v>24</v>
      </c>
      <c r="X44" s="38"/>
      <c r="Y44" s="36" t="s">
        <v>37</v>
      </c>
      <c r="Z44" s="42"/>
      <c r="AA44" s="36"/>
      <c r="AB44" s="36">
        <v>18</v>
      </c>
      <c r="AC44" s="36"/>
      <c r="AD44" s="36"/>
      <c r="AE44" s="36"/>
      <c r="AF44" s="36"/>
      <c r="AG44" s="36">
        <v>18</v>
      </c>
      <c r="AH44" s="36"/>
      <c r="AI44" s="36"/>
      <c r="AJ44" s="30">
        <v>0</v>
      </c>
      <c r="AK44" s="31" t="s">
        <v>10</v>
      </c>
      <c r="AL44" s="80" t="s">
        <v>79</v>
      </c>
      <c r="AM44" s="91"/>
    </row>
    <row r="45" spans="1:41" ht="24.75" customHeight="1" x14ac:dyDescent="0.25">
      <c r="A45" s="18" t="s">
        <v>23</v>
      </c>
      <c r="B45" s="19" t="s">
        <v>39</v>
      </c>
      <c r="C45" s="40" t="s">
        <v>132</v>
      </c>
      <c r="D45" s="37" t="s">
        <v>109</v>
      </c>
      <c r="E45" s="36" t="s">
        <v>35</v>
      </c>
      <c r="F45" s="36"/>
      <c r="G45" s="36">
        <v>20</v>
      </c>
      <c r="H45" s="38">
        <v>41297</v>
      </c>
      <c r="I45" s="30">
        <v>0</v>
      </c>
      <c r="J45" s="36" t="s">
        <v>54</v>
      </c>
      <c r="K45" s="36"/>
      <c r="L45" s="36"/>
      <c r="M45" s="36"/>
      <c r="N45" s="36"/>
      <c r="O45" s="36"/>
      <c r="P45" s="36">
        <v>20</v>
      </c>
      <c r="Q45" s="30">
        <v>0.1</v>
      </c>
      <c r="R45" s="36" t="s">
        <v>54</v>
      </c>
      <c r="S45" s="39">
        <v>329740320</v>
      </c>
      <c r="T45" s="39"/>
      <c r="U45" s="38">
        <v>40931</v>
      </c>
      <c r="V45" s="36" t="s">
        <v>24</v>
      </c>
      <c r="W45" s="36" t="s">
        <v>24</v>
      </c>
      <c r="X45" s="38"/>
      <c r="Y45" s="36" t="s">
        <v>40</v>
      </c>
      <c r="Z45" s="42"/>
      <c r="AA45" s="36"/>
      <c r="AB45" s="36">
        <v>20</v>
      </c>
      <c r="AC45" s="36"/>
      <c r="AD45" s="36"/>
      <c r="AE45" s="36"/>
      <c r="AF45" s="36"/>
      <c r="AG45" s="36">
        <v>20</v>
      </c>
      <c r="AH45" s="36"/>
      <c r="AI45" s="36"/>
      <c r="AJ45" s="30">
        <v>0.12709999999999999</v>
      </c>
      <c r="AK45" s="31" t="s">
        <v>10</v>
      </c>
      <c r="AL45" s="80" t="s">
        <v>80</v>
      </c>
      <c r="AM45" s="91"/>
    </row>
    <row r="46" spans="1:41" ht="24.75" customHeight="1" x14ac:dyDescent="0.25">
      <c r="A46" s="18" t="s">
        <v>23</v>
      </c>
      <c r="B46" s="19" t="s">
        <v>39</v>
      </c>
      <c r="C46" s="40" t="s">
        <v>132</v>
      </c>
      <c r="D46" s="37" t="s">
        <v>111</v>
      </c>
      <c r="E46" s="36" t="s">
        <v>35</v>
      </c>
      <c r="F46" s="36"/>
      <c r="G46" s="36">
        <v>30</v>
      </c>
      <c r="H46" s="38">
        <v>41297</v>
      </c>
      <c r="I46" s="30">
        <v>0</v>
      </c>
      <c r="J46" s="36" t="s">
        <v>54</v>
      </c>
      <c r="K46" s="36"/>
      <c r="L46" s="36"/>
      <c r="M46" s="36"/>
      <c r="N46" s="36"/>
      <c r="O46" s="36"/>
      <c r="P46" s="36">
        <v>28</v>
      </c>
      <c r="Q46" s="30">
        <v>0.3</v>
      </c>
      <c r="R46" s="36" t="s">
        <v>54</v>
      </c>
      <c r="S46" s="39">
        <v>494610480</v>
      </c>
      <c r="T46" s="39"/>
      <c r="U46" s="38">
        <v>40931</v>
      </c>
      <c r="V46" s="36" t="s">
        <v>24</v>
      </c>
      <c r="W46" s="36" t="s">
        <v>24</v>
      </c>
      <c r="X46" s="38"/>
      <c r="Y46" s="36" t="s">
        <v>40</v>
      </c>
      <c r="Z46" s="42"/>
      <c r="AA46" s="36"/>
      <c r="AB46" s="36">
        <v>28</v>
      </c>
      <c r="AC46" s="36"/>
      <c r="AD46" s="36"/>
      <c r="AE46" s="36"/>
      <c r="AF46" s="36"/>
      <c r="AG46" s="36">
        <v>28</v>
      </c>
      <c r="AH46" s="36"/>
      <c r="AI46" s="36"/>
      <c r="AJ46" s="30">
        <v>8.43E-2</v>
      </c>
      <c r="AK46" s="31" t="s">
        <v>10</v>
      </c>
      <c r="AL46" s="80" t="s">
        <v>81</v>
      </c>
      <c r="AM46" s="91"/>
    </row>
    <row r="47" spans="1:41" ht="24.75" customHeight="1" x14ac:dyDescent="0.25">
      <c r="A47" s="18" t="s">
        <v>23</v>
      </c>
      <c r="B47" s="19" t="s">
        <v>39</v>
      </c>
      <c r="C47" s="40" t="s">
        <v>133</v>
      </c>
      <c r="D47" s="37" t="s">
        <v>112</v>
      </c>
      <c r="E47" s="36" t="s">
        <v>35</v>
      </c>
      <c r="F47" s="36"/>
      <c r="G47" s="36">
        <v>30</v>
      </c>
      <c r="H47" s="38">
        <v>41297</v>
      </c>
      <c r="I47" s="30">
        <v>0.9</v>
      </c>
      <c r="J47" s="36" t="s">
        <v>54</v>
      </c>
      <c r="K47" s="36"/>
      <c r="L47" s="36"/>
      <c r="M47" s="36"/>
      <c r="N47" s="36"/>
      <c r="O47" s="36"/>
      <c r="P47" s="36">
        <v>30</v>
      </c>
      <c r="Q47" s="30">
        <v>0.9</v>
      </c>
      <c r="R47" s="36" t="s">
        <v>54</v>
      </c>
      <c r="S47" s="39">
        <v>494610480</v>
      </c>
      <c r="T47" s="39"/>
      <c r="U47" s="38">
        <v>40931</v>
      </c>
      <c r="V47" s="36" t="s">
        <v>24</v>
      </c>
      <c r="W47" s="36" t="s">
        <v>24</v>
      </c>
      <c r="X47" s="38"/>
      <c r="Y47" s="36" t="s">
        <v>37</v>
      </c>
      <c r="Z47" s="42"/>
      <c r="AA47" s="36"/>
      <c r="AB47" s="36">
        <v>30</v>
      </c>
      <c r="AC47" s="36"/>
      <c r="AD47" s="36"/>
      <c r="AE47" s="36"/>
      <c r="AF47" s="36"/>
      <c r="AG47" s="36">
        <v>30</v>
      </c>
      <c r="AH47" s="36"/>
      <c r="AI47" s="36"/>
      <c r="AJ47" s="30">
        <v>0</v>
      </c>
      <c r="AK47" s="31" t="s">
        <v>10</v>
      </c>
      <c r="AL47" s="80" t="s">
        <v>93</v>
      </c>
      <c r="AM47" s="91"/>
    </row>
    <row r="48" spans="1:41" s="1" customFormat="1" ht="24" customHeight="1" x14ac:dyDescent="0.25">
      <c r="A48" s="18" t="s">
        <v>23</v>
      </c>
      <c r="B48" s="19" t="s">
        <v>39</v>
      </c>
      <c r="C48" s="40" t="s">
        <v>132</v>
      </c>
      <c r="D48" s="37" t="s">
        <v>118</v>
      </c>
      <c r="E48" s="36" t="s">
        <v>35</v>
      </c>
      <c r="F48" s="36"/>
      <c r="G48" s="36">
        <v>66</v>
      </c>
      <c r="H48" s="38">
        <v>41297</v>
      </c>
      <c r="I48" s="30">
        <v>0</v>
      </c>
      <c r="J48" s="36" t="s">
        <v>54</v>
      </c>
      <c r="K48" s="36"/>
      <c r="L48" s="36"/>
      <c r="M48" s="36"/>
      <c r="N48" s="36"/>
      <c r="O48" s="36"/>
      <c r="P48" s="36">
        <v>30</v>
      </c>
      <c r="Q48" s="30">
        <v>0.9</v>
      </c>
      <c r="R48" s="36" t="s">
        <v>54</v>
      </c>
      <c r="S48" s="39">
        <v>1088143056</v>
      </c>
      <c r="T48" s="39"/>
      <c r="U48" s="38">
        <v>40931</v>
      </c>
      <c r="V48" s="36" t="s">
        <v>24</v>
      </c>
      <c r="W48" s="36" t="s">
        <v>24</v>
      </c>
      <c r="X48" s="38"/>
      <c r="Y48" s="36" t="s">
        <v>41</v>
      </c>
      <c r="Z48" s="42"/>
      <c r="AA48" s="36"/>
      <c r="AB48" s="36">
        <v>30</v>
      </c>
      <c r="AC48" s="36"/>
      <c r="AD48" s="36"/>
      <c r="AE48" s="36"/>
      <c r="AF48" s="36"/>
      <c r="AG48" s="36">
        <v>30</v>
      </c>
      <c r="AH48" s="36"/>
      <c r="AI48" s="36"/>
      <c r="AJ48" s="30">
        <v>0.54769999999999996</v>
      </c>
      <c r="AK48" s="31" t="s">
        <v>10</v>
      </c>
      <c r="AL48" s="80" t="s">
        <v>82</v>
      </c>
      <c r="AM48" s="91"/>
      <c r="AN48"/>
      <c r="AO48"/>
    </row>
    <row r="49" spans="1:41" ht="24.75" customHeight="1" x14ac:dyDescent="0.25">
      <c r="A49" s="18" t="s">
        <v>23</v>
      </c>
      <c r="B49" s="19" t="s">
        <v>39</v>
      </c>
      <c r="C49" s="40" t="s">
        <v>132</v>
      </c>
      <c r="D49" s="37" t="s">
        <v>110</v>
      </c>
      <c r="E49" s="36" t="s">
        <v>35</v>
      </c>
      <c r="F49" s="36"/>
      <c r="G49" s="36"/>
      <c r="H49" s="38"/>
      <c r="I49" s="30"/>
      <c r="J49" s="36"/>
      <c r="K49" s="36"/>
      <c r="L49" s="36"/>
      <c r="M49" s="36"/>
      <c r="N49" s="36"/>
      <c r="O49" s="36"/>
      <c r="P49" s="36">
        <v>66</v>
      </c>
      <c r="Q49" s="30">
        <v>0</v>
      </c>
      <c r="R49" s="36" t="s">
        <v>54</v>
      </c>
      <c r="S49" s="39"/>
      <c r="T49" s="39"/>
      <c r="U49" s="38"/>
      <c r="V49" s="36"/>
      <c r="W49" s="36"/>
      <c r="X49" s="38"/>
      <c r="Y49" s="36"/>
      <c r="Z49" s="42"/>
      <c r="AA49" s="36"/>
      <c r="AB49" s="36">
        <v>66</v>
      </c>
      <c r="AC49" s="36"/>
      <c r="AD49" s="36"/>
      <c r="AE49" s="36"/>
      <c r="AF49" s="36"/>
      <c r="AG49" s="36">
        <v>66</v>
      </c>
      <c r="AH49" s="36"/>
      <c r="AI49" s="36"/>
      <c r="AJ49" s="30">
        <v>0</v>
      </c>
      <c r="AK49" s="31" t="s">
        <v>10</v>
      </c>
      <c r="AL49" s="37" t="s">
        <v>100</v>
      </c>
      <c r="AM49" s="91"/>
    </row>
    <row r="50" spans="1:41" ht="24.75" customHeight="1" x14ac:dyDescent="0.25">
      <c r="A50" s="18" t="s">
        <v>23</v>
      </c>
      <c r="B50" s="19" t="s">
        <v>91</v>
      </c>
      <c r="C50" s="20" t="s">
        <v>134</v>
      </c>
      <c r="D50" s="37" t="s">
        <v>168</v>
      </c>
      <c r="E50" s="23" t="s">
        <v>86</v>
      </c>
      <c r="F50" s="23"/>
      <c r="G50" s="23">
        <v>30</v>
      </c>
      <c r="H50" s="23" t="s">
        <v>24</v>
      </c>
      <c r="I50" s="28">
        <v>0.96</v>
      </c>
      <c r="J50" s="23" t="s">
        <v>55</v>
      </c>
      <c r="K50" s="23"/>
      <c r="L50" s="23"/>
      <c r="M50" s="23"/>
      <c r="N50" s="23"/>
      <c r="O50" s="23">
        <v>30</v>
      </c>
      <c r="P50" s="23"/>
      <c r="Q50" s="28">
        <v>0.96</v>
      </c>
      <c r="R50" s="23" t="s">
        <v>55</v>
      </c>
      <c r="S50" s="44">
        <v>508249831</v>
      </c>
      <c r="T50" s="44"/>
      <c r="U50" s="35">
        <v>40732</v>
      </c>
      <c r="V50" s="23" t="s">
        <v>24</v>
      </c>
      <c r="W50" s="23" t="s">
        <v>24</v>
      </c>
      <c r="X50" s="23"/>
      <c r="Y50" s="28" t="s">
        <v>51</v>
      </c>
      <c r="Z50" s="42"/>
      <c r="AA50" s="23"/>
      <c r="AB50" s="23">
        <v>30</v>
      </c>
      <c r="AC50" s="23"/>
      <c r="AD50" s="23"/>
      <c r="AE50" s="23"/>
      <c r="AF50" s="23"/>
      <c r="AG50" s="23"/>
      <c r="AH50" s="23">
        <v>30</v>
      </c>
      <c r="AI50" s="23"/>
      <c r="AJ50" s="30">
        <v>1</v>
      </c>
      <c r="AK50" s="31" t="s">
        <v>64</v>
      </c>
      <c r="AL50" s="80"/>
      <c r="AM50" s="91"/>
    </row>
    <row r="51" spans="1:41" s="86" customFormat="1" ht="150" x14ac:dyDescent="0.25">
      <c r="A51" s="18" t="s">
        <v>23</v>
      </c>
      <c r="B51" s="19" t="s">
        <v>50</v>
      </c>
      <c r="C51" s="48" t="s">
        <v>133</v>
      </c>
      <c r="D51" s="37" t="s">
        <v>178</v>
      </c>
      <c r="E51" s="23" t="s">
        <v>46</v>
      </c>
      <c r="F51" s="23"/>
      <c r="G51" s="23">
        <v>12</v>
      </c>
      <c r="H51" s="23" t="s">
        <v>24</v>
      </c>
      <c r="I51" s="28">
        <v>0.35</v>
      </c>
      <c r="J51" s="23" t="s">
        <v>55</v>
      </c>
      <c r="K51" s="23"/>
      <c r="L51" s="23"/>
      <c r="M51" s="23"/>
      <c r="N51" s="23"/>
      <c r="O51" s="23">
        <v>12</v>
      </c>
      <c r="P51" s="23"/>
      <c r="Q51" s="28">
        <v>0.35</v>
      </c>
      <c r="R51" s="23" t="s">
        <v>55</v>
      </c>
      <c r="S51" s="44">
        <v>203299932</v>
      </c>
      <c r="T51" s="44"/>
      <c r="U51" s="35">
        <v>40732</v>
      </c>
      <c r="V51" s="23" t="s">
        <v>24</v>
      </c>
      <c r="W51" s="23" t="s">
        <v>24</v>
      </c>
      <c r="X51" s="23"/>
      <c r="Y51" s="28" t="s">
        <v>51</v>
      </c>
      <c r="Z51" s="42"/>
      <c r="AA51" s="23"/>
      <c r="AB51" s="23">
        <v>12</v>
      </c>
      <c r="AC51" s="23"/>
      <c r="AD51" s="23"/>
      <c r="AE51" s="23"/>
      <c r="AF51" s="23"/>
      <c r="AG51" s="23">
        <v>12</v>
      </c>
      <c r="AH51" s="23"/>
      <c r="AI51" s="23"/>
      <c r="AJ51" s="30">
        <v>0.26629999999999998</v>
      </c>
      <c r="AK51" s="31" t="s">
        <v>10</v>
      </c>
      <c r="AL51" s="37" t="s">
        <v>90</v>
      </c>
      <c r="AM51" s="95" t="s">
        <v>90</v>
      </c>
    </row>
    <row r="52" spans="1:41" s="1" customFormat="1" ht="20.25" customHeight="1" x14ac:dyDescent="0.2">
      <c r="A52" s="13" t="s">
        <v>8</v>
      </c>
      <c r="B52" s="12"/>
      <c r="C52" s="14"/>
      <c r="D52" s="14"/>
      <c r="E52" s="84"/>
      <c r="F52" s="15">
        <f>SUBTOTAL(9,F53:F53)</f>
        <v>0</v>
      </c>
      <c r="G52" s="15">
        <f>SUBTOTAL(9,G53:G53)</f>
        <v>20</v>
      </c>
      <c r="H52" s="15"/>
      <c r="I52" s="15"/>
      <c r="J52" s="15"/>
      <c r="K52" s="15">
        <f t="shared" ref="K52:P52" si="11">SUBTOTAL(9,K53:K53)</f>
        <v>0</v>
      </c>
      <c r="L52" s="15">
        <f t="shared" si="11"/>
        <v>0</v>
      </c>
      <c r="M52" s="15">
        <f t="shared" si="11"/>
        <v>0</v>
      </c>
      <c r="N52" s="15">
        <f t="shared" si="11"/>
        <v>0</v>
      </c>
      <c r="O52" s="15">
        <f t="shared" si="11"/>
        <v>20</v>
      </c>
      <c r="P52" s="15">
        <f t="shared" si="11"/>
        <v>0</v>
      </c>
      <c r="Q52" s="15"/>
      <c r="R52" s="15"/>
      <c r="S52" s="45"/>
      <c r="T52" s="45"/>
      <c r="U52" s="45"/>
      <c r="V52" s="45"/>
      <c r="W52" s="45"/>
      <c r="X52" s="45"/>
      <c r="Y52" s="45"/>
      <c r="Z52" s="45"/>
      <c r="AA52" s="15">
        <f t="shared" ref="AA52:AG52" si="12">SUBTOTAL(9,AA53:AA53)</f>
        <v>20</v>
      </c>
      <c r="AB52" s="15">
        <f>SUM(AB53)</f>
        <v>0</v>
      </c>
      <c r="AC52" s="15">
        <f>SUM(AC53)</f>
        <v>0</v>
      </c>
      <c r="AD52" s="15">
        <f t="shared" si="12"/>
        <v>0</v>
      </c>
      <c r="AE52" s="15">
        <f t="shared" si="12"/>
        <v>0</v>
      </c>
      <c r="AF52" s="15"/>
      <c r="AG52" s="15">
        <f t="shared" si="12"/>
        <v>0</v>
      </c>
      <c r="AH52" s="15">
        <f>SUM(AH53)</f>
        <v>20</v>
      </c>
      <c r="AI52" s="15">
        <f>SUM(AI53)</f>
        <v>0</v>
      </c>
      <c r="AJ52" s="15"/>
      <c r="AK52" s="15"/>
      <c r="AL52" s="33"/>
      <c r="AM52" s="90"/>
    </row>
    <row r="53" spans="1:41" ht="24.75" customHeight="1" x14ac:dyDescent="0.25">
      <c r="A53" s="18" t="s">
        <v>42</v>
      </c>
      <c r="B53" s="19" t="s">
        <v>88</v>
      </c>
      <c r="C53" s="34" t="s">
        <v>135</v>
      </c>
      <c r="D53" s="21" t="s">
        <v>165</v>
      </c>
      <c r="E53" s="23" t="s">
        <v>94</v>
      </c>
      <c r="F53" s="23"/>
      <c r="G53" s="23">
        <v>20</v>
      </c>
      <c r="H53" s="23" t="s">
        <v>24</v>
      </c>
      <c r="I53" s="24">
        <v>0.94</v>
      </c>
      <c r="J53" s="22" t="s">
        <v>55</v>
      </c>
      <c r="K53" s="22"/>
      <c r="L53" s="22"/>
      <c r="M53" s="22"/>
      <c r="N53" s="22"/>
      <c r="O53" s="23">
        <v>20</v>
      </c>
      <c r="P53" s="23"/>
      <c r="Q53" s="24">
        <v>0.94</v>
      </c>
      <c r="R53" s="22" t="s">
        <v>55</v>
      </c>
      <c r="S53" s="26">
        <v>338833220</v>
      </c>
      <c r="T53" s="26"/>
      <c r="U53" s="27">
        <v>40732</v>
      </c>
      <c r="V53" s="22" t="s">
        <v>24</v>
      </c>
      <c r="W53" s="23" t="s">
        <v>24</v>
      </c>
      <c r="X53" s="23"/>
      <c r="Y53" s="28" t="s">
        <v>51</v>
      </c>
      <c r="Z53" s="46"/>
      <c r="AA53" s="23">
        <v>20</v>
      </c>
      <c r="AB53" s="23"/>
      <c r="AC53" s="23"/>
      <c r="AD53" s="22"/>
      <c r="AE53" s="23"/>
      <c r="AF53" s="23"/>
      <c r="AG53" s="23"/>
      <c r="AH53" s="23">
        <v>20</v>
      </c>
      <c r="AI53" s="23"/>
      <c r="AJ53" s="30">
        <v>1</v>
      </c>
      <c r="AK53" s="31" t="s">
        <v>64</v>
      </c>
      <c r="AL53" s="80"/>
      <c r="AM53" s="91"/>
    </row>
    <row r="54" spans="1:41" s="1" customFormat="1" ht="20.25" customHeight="1" x14ac:dyDescent="0.2">
      <c r="A54" s="13" t="s">
        <v>9</v>
      </c>
      <c r="B54" s="12"/>
      <c r="C54" s="14"/>
      <c r="D54" s="14"/>
      <c r="E54" s="84"/>
      <c r="F54" s="15">
        <f>SUBTOTAL(9,F55:F58)</f>
        <v>0</v>
      </c>
      <c r="G54" s="15">
        <f>SUBTOTAL(9,G55:G58)</f>
        <v>66</v>
      </c>
      <c r="H54" s="15"/>
      <c r="I54" s="15"/>
      <c r="J54" s="15"/>
      <c r="K54" s="15">
        <f t="shared" ref="K54:P54" si="13">SUBTOTAL(9,K55:K58)</f>
        <v>0</v>
      </c>
      <c r="L54" s="15">
        <f t="shared" si="13"/>
        <v>0</v>
      </c>
      <c r="M54" s="15">
        <f t="shared" si="13"/>
        <v>0</v>
      </c>
      <c r="N54" s="15">
        <f t="shared" si="13"/>
        <v>0</v>
      </c>
      <c r="O54" s="15">
        <f t="shared" si="13"/>
        <v>66</v>
      </c>
      <c r="P54" s="15">
        <f t="shared" si="13"/>
        <v>0</v>
      </c>
      <c r="Q54" s="15"/>
      <c r="R54" s="15"/>
      <c r="S54" s="45"/>
      <c r="T54" s="45"/>
      <c r="U54" s="45"/>
      <c r="V54" s="45"/>
      <c r="W54" s="45"/>
      <c r="X54" s="45"/>
      <c r="Y54" s="45"/>
      <c r="Z54" s="45"/>
      <c r="AA54" s="15">
        <f>SUM(AA55:AA58)</f>
        <v>0</v>
      </c>
      <c r="AB54" s="15">
        <f>SUM(AB55:AB58)</f>
        <v>66</v>
      </c>
      <c r="AC54" s="15">
        <f>SUM(AC55:AC58)</f>
        <v>0</v>
      </c>
      <c r="AD54" s="15">
        <f>SUM(AD55:AD58)</f>
        <v>0</v>
      </c>
      <c r="AE54" s="15">
        <f>SUM(AE55:AE58)</f>
        <v>0</v>
      </c>
      <c r="AF54" s="15"/>
      <c r="AG54" s="15">
        <f>SUBTOTAL(9,AG55:AG58)</f>
        <v>66</v>
      </c>
      <c r="AH54" s="15">
        <f>SUM(AH55:AH58)</f>
        <v>0</v>
      </c>
      <c r="AI54" s="15">
        <f>SUM(AI55:AI58)</f>
        <v>0</v>
      </c>
      <c r="AJ54" s="15"/>
      <c r="AK54" s="15"/>
      <c r="AL54" s="33"/>
      <c r="AM54" s="90"/>
    </row>
    <row r="55" spans="1:41" ht="24.75" customHeight="1" x14ac:dyDescent="0.25">
      <c r="A55" s="18" t="s">
        <v>44</v>
      </c>
      <c r="B55" s="19" t="s">
        <v>50</v>
      </c>
      <c r="C55" s="20" t="s">
        <v>136</v>
      </c>
      <c r="D55" s="21" t="s">
        <v>113</v>
      </c>
      <c r="E55" s="23" t="s">
        <v>46</v>
      </c>
      <c r="F55" s="23"/>
      <c r="G55" s="23">
        <v>20</v>
      </c>
      <c r="H55" s="23" t="s">
        <v>24</v>
      </c>
      <c r="I55" s="24">
        <v>0.1</v>
      </c>
      <c r="J55" s="22" t="s">
        <v>55</v>
      </c>
      <c r="K55" s="22"/>
      <c r="L55" s="22"/>
      <c r="M55" s="22"/>
      <c r="N55" s="22"/>
      <c r="O55" s="23">
        <v>20</v>
      </c>
      <c r="P55" s="23"/>
      <c r="Q55" s="24">
        <v>0.1</v>
      </c>
      <c r="R55" s="22" t="s">
        <v>55</v>
      </c>
      <c r="S55" s="26">
        <v>388384530</v>
      </c>
      <c r="T55" s="26"/>
      <c r="U55" s="27">
        <v>40732</v>
      </c>
      <c r="V55" s="22" t="s">
        <v>24</v>
      </c>
      <c r="W55" s="23" t="s">
        <v>24</v>
      </c>
      <c r="X55" s="23"/>
      <c r="Y55" s="28" t="s">
        <v>51</v>
      </c>
      <c r="Z55" s="46"/>
      <c r="AA55" s="23"/>
      <c r="AB55" s="23">
        <v>20</v>
      </c>
      <c r="AC55" s="23"/>
      <c r="AD55" s="22"/>
      <c r="AE55" s="23"/>
      <c r="AF55" s="23"/>
      <c r="AG55" s="23">
        <v>20</v>
      </c>
      <c r="AH55" s="23"/>
      <c r="AI55" s="23"/>
      <c r="AJ55" s="30">
        <v>0.06</v>
      </c>
      <c r="AK55" s="31" t="s">
        <v>10</v>
      </c>
      <c r="AL55" s="80" t="s">
        <v>85</v>
      </c>
      <c r="AM55" s="91"/>
    </row>
    <row r="56" spans="1:41" ht="24.75" customHeight="1" x14ac:dyDescent="0.25">
      <c r="A56" s="18" t="s">
        <v>44</v>
      </c>
      <c r="B56" s="19" t="s">
        <v>50</v>
      </c>
      <c r="C56" s="20" t="s">
        <v>136</v>
      </c>
      <c r="D56" s="21" t="s">
        <v>115</v>
      </c>
      <c r="E56" s="23" t="s">
        <v>46</v>
      </c>
      <c r="F56" s="23"/>
      <c r="G56" s="23">
        <v>10</v>
      </c>
      <c r="H56" s="23" t="s">
        <v>24</v>
      </c>
      <c r="I56" s="24">
        <v>0.1</v>
      </c>
      <c r="J56" s="22" t="s">
        <v>55</v>
      </c>
      <c r="K56" s="22"/>
      <c r="L56" s="22"/>
      <c r="M56" s="22"/>
      <c r="N56" s="22"/>
      <c r="O56" s="23">
        <v>10</v>
      </c>
      <c r="P56" s="23"/>
      <c r="Q56" s="24">
        <v>0.1</v>
      </c>
      <c r="R56" s="22" t="s">
        <v>55</v>
      </c>
      <c r="S56" s="26">
        <v>194192265</v>
      </c>
      <c r="T56" s="26"/>
      <c r="U56" s="27">
        <v>40732</v>
      </c>
      <c r="V56" s="22" t="s">
        <v>24</v>
      </c>
      <c r="W56" s="23" t="s">
        <v>24</v>
      </c>
      <c r="X56" s="23"/>
      <c r="Y56" s="28" t="s">
        <v>51</v>
      </c>
      <c r="Z56" s="46"/>
      <c r="AA56" s="23"/>
      <c r="AB56" s="23">
        <v>10</v>
      </c>
      <c r="AC56" s="23"/>
      <c r="AD56" s="22"/>
      <c r="AE56" s="23"/>
      <c r="AF56" s="23"/>
      <c r="AG56" s="23">
        <v>10</v>
      </c>
      <c r="AH56" s="23"/>
      <c r="AI56" s="23"/>
      <c r="AJ56" s="30">
        <v>0</v>
      </c>
      <c r="AK56" s="31" t="s">
        <v>10</v>
      </c>
      <c r="AL56" s="80" t="s">
        <v>84</v>
      </c>
      <c r="AM56" s="91"/>
    </row>
    <row r="57" spans="1:41" ht="24.75" customHeight="1" x14ac:dyDescent="0.25">
      <c r="A57" s="18" t="s">
        <v>44</v>
      </c>
      <c r="B57" s="19" t="s">
        <v>50</v>
      </c>
      <c r="C57" s="20" t="s">
        <v>136</v>
      </c>
      <c r="D57" s="21" t="s">
        <v>114</v>
      </c>
      <c r="E57" s="23" t="s">
        <v>46</v>
      </c>
      <c r="F57" s="23"/>
      <c r="G57" s="23">
        <v>16</v>
      </c>
      <c r="H57" s="23" t="s">
        <v>24</v>
      </c>
      <c r="I57" s="24">
        <v>0</v>
      </c>
      <c r="J57" s="22" t="s">
        <v>55</v>
      </c>
      <c r="K57" s="22"/>
      <c r="L57" s="22"/>
      <c r="M57" s="22"/>
      <c r="N57" s="22"/>
      <c r="O57" s="23">
        <v>16</v>
      </c>
      <c r="P57" s="23"/>
      <c r="Q57" s="24">
        <v>0</v>
      </c>
      <c r="R57" s="22" t="s">
        <v>55</v>
      </c>
      <c r="S57" s="26">
        <v>310707624</v>
      </c>
      <c r="T57" s="26"/>
      <c r="U57" s="27">
        <v>40732</v>
      </c>
      <c r="V57" s="22" t="s">
        <v>24</v>
      </c>
      <c r="W57" s="23" t="s">
        <v>24</v>
      </c>
      <c r="X57" s="23"/>
      <c r="Y57" s="28" t="s">
        <v>51</v>
      </c>
      <c r="Z57" s="46"/>
      <c r="AA57" s="23"/>
      <c r="AB57" s="23">
        <v>16</v>
      </c>
      <c r="AC57" s="23"/>
      <c r="AD57" s="22"/>
      <c r="AE57" s="23"/>
      <c r="AF57" s="23"/>
      <c r="AG57" s="23">
        <v>16</v>
      </c>
      <c r="AH57" s="23"/>
      <c r="AI57" s="23"/>
      <c r="AJ57" s="30">
        <v>0</v>
      </c>
      <c r="AK57" s="31" t="s">
        <v>10</v>
      </c>
      <c r="AL57" s="80" t="s">
        <v>83</v>
      </c>
      <c r="AM57" s="91"/>
      <c r="AN57" s="69"/>
      <c r="AO57" s="69"/>
    </row>
    <row r="58" spans="1:41" ht="24.75" customHeight="1" x14ac:dyDescent="0.25">
      <c r="A58" s="47" t="s">
        <v>44</v>
      </c>
      <c r="B58" s="48" t="s">
        <v>43</v>
      </c>
      <c r="C58" s="40" t="s">
        <v>137</v>
      </c>
      <c r="D58" s="37" t="s">
        <v>116</v>
      </c>
      <c r="E58" s="36" t="s">
        <v>35</v>
      </c>
      <c r="F58" s="36"/>
      <c r="G58" s="36">
        <v>20</v>
      </c>
      <c r="H58" s="36" t="s">
        <v>24</v>
      </c>
      <c r="I58" s="49">
        <v>0</v>
      </c>
      <c r="J58" s="50" t="s">
        <v>55</v>
      </c>
      <c r="K58" s="50"/>
      <c r="L58" s="50"/>
      <c r="M58" s="50"/>
      <c r="N58" s="50"/>
      <c r="O58" s="36">
        <v>20</v>
      </c>
      <c r="P58" s="36"/>
      <c r="Q58" s="49">
        <v>0</v>
      </c>
      <c r="R58" s="50" t="s">
        <v>55</v>
      </c>
      <c r="S58" s="51">
        <v>370168507</v>
      </c>
      <c r="T58" s="51"/>
      <c r="U58" s="52">
        <v>40947</v>
      </c>
      <c r="V58" s="50" t="s">
        <v>24</v>
      </c>
      <c r="W58" s="36" t="s">
        <v>24</v>
      </c>
      <c r="X58" s="36"/>
      <c r="Y58" s="53" t="s">
        <v>45</v>
      </c>
      <c r="Z58" s="46"/>
      <c r="AA58" s="36"/>
      <c r="AB58" s="36">
        <v>20</v>
      </c>
      <c r="AC58" s="36"/>
      <c r="AD58" s="50"/>
      <c r="AE58" s="54"/>
      <c r="AF58" s="54"/>
      <c r="AG58" s="36">
        <v>20</v>
      </c>
      <c r="AH58" s="36"/>
      <c r="AI58" s="36"/>
      <c r="AJ58" s="30">
        <v>0</v>
      </c>
      <c r="AK58" s="31" t="s">
        <v>10</v>
      </c>
      <c r="AL58" s="37" t="s">
        <v>101</v>
      </c>
      <c r="AM58" s="91"/>
      <c r="AN58" s="71"/>
      <c r="AO58" s="71"/>
    </row>
    <row r="59" spans="1:41" s="3" customFormat="1" ht="20.25" customHeight="1" thickBot="1" x14ac:dyDescent="0.25">
      <c r="A59" s="100" t="s">
        <v>53</v>
      </c>
      <c r="B59" s="101"/>
      <c r="C59" s="101"/>
      <c r="D59" s="55"/>
      <c r="E59" s="55"/>
      <c r="F59" s="56" t="e">
        <f>SUM(F12:F58)/2</f>
        <v>#REF!</v>
      </c>
      <c r="G59" s="56" t="e">
        <f>SUM(G12:G58)/2</f>
        <v>#REF!</v>
      </c>
      <c r="H59" s="56"/>
      <c r="I59" s="56"/>
      <c r="J59" s="56"/>
      <c r="K59" s="56" t="e">
        <f>K54+K52+K32+K29+K27+K20+#REF!+K16+K14+K12</f>
        <v>#REF!</v>
      </c>
      <c r="L59" s="56" t="e">
        <f>L54+L52+L32+L29+L27+L20+#REF!+L16+L14+L12</f>
        <v>#REF!</v>
      </c>
      <c r="M59" s="56" t="e">
        <f>M54+M52+M32+M29+M27+M20+#REF!+M16+M14+M12</f>
        <v>#REF!</v>
      </c>
      <c r="N59" s="56" t="e">
        <f>N54+N52+N32+N29+N27+N20+#REF!+N16+N14+N12</f>
        <v>#REF!</v>
      </c>
      <c r="O59" s="56" t="e">
        <f>O54+O52+O32+O29+O27+O20+#REF!+O16+O14+O12</f>
        <v>#REF!</v>
      </c>
      <c r="P59" s="56" t="e">
        <f>P54+P52+P32+P29+P27+P20+#REF!+P16+P14+P12</f>
        <v>#REF!</v>
      </c>
      <c r="Q59" s="56"/>
      <c r="R59" s="56"/>
      <c r="S59" s="57"/>
      <c r="T59" s="57"/>
      <c r="U59" s="57"/>
      <c r="V59" s="57"/>
      <c r="W59" s="57"/>
      <c r="X59" s="57"/>
      <c r="Y59" s="57"/>
      <c r="Z59" s="57"/>
      <c r="AA59" s="56">
        <f>AA54+AA52+AA32+AA29+AA27+AA20+AA16+AA14+AA12</f>
        <v>221</v>
      </c>
      <c r="AB59" s="56">
        <f>AB54+AB52+AB32+AB29+AB27+AB20+AB16+AB14+AB12</f>
        <v>579</v>
      </c>
      <c r="AC59" s="56">
        <f>SUM(AC12,AC14,AC16,AC20,AC27,AC29,AC32,AC52,AC54)</f>
        <v>25</v>
      </c>
      <c r="AD59" s="56">
        <f>AD54+AD52+AD32+AD29+AD27+AD20+AD16+AD14+AD12</f>
        <v>0</v>
      </c>
      <c r="AE59" s="56">
        <f>AE54+AE52+AE32+AE29+AE27+AE20+AE16+AE14+AE12</f>
        <v>0</v>
      </c>
      <c r="AF59" s="56">
        <f>SUM(AF12,AF14,AF16,AF20,AF27,AF29,AF32,AF52,AF54)</f>
        <v>25</v>
      </c>
      <c r="AG59" s="56">
        <f>SUM(AG12,AG14,AG16,AG20,AG27,AG29,AG32,AG52,AG54)</f>
        <v>390</v>
      </c>
      <c r="AH59" s="56">
        <f>SUM(AH12,AH14,AH16,AH20,AH27,AH29,AH32,AH52,AH54)</f>
        <v>360</v>
      </c>
      <c r="AI59" s="56">
        <f>SUM(AI12,AI14,AI16,AI20,AI27,AI32,AI29,AI52,AI54)</f>
        <v>0</v>
      </c>
      <c r="AJ59" s="56"/>
      <c r="AK59" s="56"/>
      <c r="AL59" s="56"/>
      <c r="AM59" s="58"/>
      <c r="AN59" s="71"/>
      <c r="AO59" s="71"/>
    </row>
    <row r="60" spans="1:41" ht="15.75" thickBot="1" x14ac:dyDescent="0.3">
      <c r="A60" s="59"/>
      <c r="B60" s="59"/>
      <c r="C60" s="59"/>
      <c r="D60" s="60"/>
      <c r="E60" s="59"/>
      <c r="F60" s="108" t="e">
        <f>F59+G59</f>
        <v>#REF!</v>
      </c>
      <c r="G60" s="109"/>
      <c r="H60" s="59"/>
      <c r="I60" s="59"/>
      <c r="J60" s="59"/>
      <c r="K60" s="59"/>
      <c r="L60" s="59"/>
      <c r="M60" s="59"/>
      <c r="N60" s="59"/>
      <c r="O60" s="59"/>
      <c r="P60" s="61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61"/>
      <c r="AE60" s="61"/>
      <c r="AF60" s="61"/>
      <c r="AG60" s="59"/>
      <c r="AH60" s="59"/>
      <c r="AI60" s="59"/>
      <c r="AJ60" s="59"/>
      <c r="AK60" s="59"/>
      <c r="AL60" s="59"/>
      <c r="AN60" s="72"/>
      <c r="AO60" s="73"/>
    </row>
    <row r="61" spans="1:41" ht="23.25" customHeight="1" x14ac:dyDescent="0.25">
      <c r="A61" s="59"/>
      <c r="B61" s="106" t="s">
        <v>169</v>
      </c>
      <c r="C61" s="107"/>
      <c r="D61" s="62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61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61"/>
      <c r="AE61" s="61"/>
      <c r="AF61" s="61"/>
      <c r="AG61" s="59"/>
      <c r="AH61" s="59"/>
      <c r="AI61" s="59"/>
      <c r="AJ61" s="59"/>
      <c r="AK61" s="59"/>
      <c r="AL61" s="59"/>
      <c r="AN61" s="74"/>
      <c r="AO61" s="69"/>
    </row>
    <row r="62" spans="1:41" x14ac:dyDescent="0.25">
      <c r="A62" s="59"/>
      <c r="B62" s="65" t="s">
        <v>59</v>
      </c>
      <c r="C62" s="66">
        <f>AD59</f>
        <v>0</v>
      </c>
      <c r="D62" s="62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61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61"/>
      <c r="AE62" s="61"/>
      <c r="AF62" s="61"/>
      <c r="AG62" s="59"/>
      <c r="AH62" s="59"/>
      <c r="AI62" s="59"/>
      <c r="AJ62" s="59"/>
      <c r="AK62" s="59"/>
      <c r="AL62" s="59"/>
      <c r="AO62" s="70"/>
    </row>
    <row r="63" spans="1:41" x14ac:dyDescent="0.25">
      <c r="A63" s="59"/>
      <c r="B63" s="65" t="s">
        <v>64</v>
      </c>
      <c r="C63" s="66">
        <f>SUM(AH13,AH15,AH33:AH42,AH53)</f>
        <v>221</v>
      </c>
      <c r="D63" s="62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61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61"/>
      <c r="AE63" s="61"/>
      <c r="AF63" s="61"/>
      <c r="AG63" s="59"/>
      <c r="AH63" s="59"/>
      <c r="AI63" s="59"/>
      <c r="AJ63" s="59"/>
      <c r="AK63" s="59"/>
      <c r="AL63" s="59"/>
    </row>
    <row r="64" spans="1:41" x14ac:dyDescent="0.25">
      <c r="A64" s="59"/>
      <c r="B64" s="67" t="s">
        <v>11</v>
      </c>
      <c r="C64" s="68">
        <f>SUM(C62:C63)</f>
        <v>221</v>
      </c>
      <c r="D64" s="62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61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61"/>
      <c r="AE64" s="61"/>
      <c r="AF64" s="61"/>
      <c r="AG64" s="59"/>
      <c r="AH64" s="59"/>
      <c r="AI64" s="59"/>
      <c r="AJ64" s="59"/>
      <c r="AK64" s="59"/>
      <c r="AL64" s="59"/>
    </row>
    <row r="65" spans="1:41" x14ac:dyDescent="0.25">
      <c r="A65" s="59"/>
      <c r="B65" s="59"/>
      <c r="C65" s="59"/>
      <c r="D65" s="62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61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61"/>
      <c r="AE65" s="61"/>
      <c r="AF65" s="61"/>
      <c r="AG65" s="59"/>
      <c r="AH65" s="59"/>
      <c r="AI65" s="59"/>
      <c r="AJ65" s="59"/>
      <c r="AK65" s="59"/>
      <c r="AL65" s="59"/>
      <c r="AO65" s="74"/>
    </row>
    <row r="66" spans="1:41" ht="23.25" customHeight="1" x14ac:dyDescent="0.25">
      <c r="A66" s="59"/>
      <c r="B66" s="106" t="s">
        <v>170</v>
      </c>
      <c r="C66" s="107"/>
      <c r="D66" s="62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1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61"/>
      <c r="AE66" s="61"/>
      <c r="AF66" s="61"/>
      <c r="AG66" s="59"/>
      <c r="AH66" s="59"/>
      <c r="AI66" s="59"/>
      <c r="AJ66" s="59"/>
      <c r="AK66" s="59"/>
      <c r="AL66" s="59"/>
    </row>
    <row r="67" spans="1:41" x14ac:dyDescent="0.25">
      <c r="A67" s="59"/>
      <c r="B67" s="78" t="s">
        <v>62</v>
      </c>
      <c r="C67" s="79">
        <f>SUM(AC22,AC25)</f>
        <v>25</v>
      </c>
      <c r="D67" s="62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61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61"/>
      <c r="AE67" s="61"/>
      <c r="AF67" s="61"/>
      <c r="AG67" s="59"/>
      <c r="AH67" s="59"/>
      <c r="AI67" s="59"/>
      <c r="AJ67" s="59"/>
      <c r="AK67" s="59"/>
      <c r="AL67" s="59"/>
    </row>
    <row r="68" spans="1:41" x14ac:dyDescent="0.25">
      <c r="A68" s="59"/>
      <c r="B68" s="65" t="s">
        <v>177</v>
      </c>
      <c r="C68" s="66">
        <f>AF23</f>
        <v>25</v>
      </c>
      <c r="D68" s="62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61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61"/>
      <c r="AE68" s="61"/>
      <c r="AF68" s="61"/>
      <c r="AG68" s="59"/>
      <c r="AH68" s="59"/>
      <c r="AI68" s="59"/>
      <c r="AJ68" s="59"/>
      <c r="AK68" s="59"/>
      <c r="AL68" s="59"/>
    </row>
    <row r="69" spans="1:41" x14ac:dyDescent="0.25">
      <c r="A69" s="59"/>
      <c r="B69" s="65" t="s">
        <v>10</v>
      </c>
      <c r="C69" s="66">
        <f>SUM(AG23,AG19,AG28,AG44:AG49,AG55:AG58,AG51,AG43)</f>
        <v>390</v>
      </c>
      <c r="D69" s="62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61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61"/>
      <c r="AE69" s="61"/>
      <c r="AF69" s="61"/>
      <c r="AG69" s="59"/>
      <c r="AH69" s="59"/>
      <c r="AI69" s="59"/>
      <c r="AJ69" s="59"/>
      <c r="AK69" s="59"/>
      <c r="AL69" s="59"/>
    </row>
    <row r="70" spans="1:41" x14ac:dyDescent="0.25">
      <c r="A70" s="59"/>
      <c r="B70" s="65" t="s">
        <v>64</v>
      </c>
      <c r="C70" s="66">
        <f>SUM(AH17,AH18,AH21,AH24,AH26,AH30,AH31,AH50)</f>
        <v>139</v>
      </c>
      <c r="D70" s="62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61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61"/>
      <c r="AE70" s="61"/>
      <c r="AF70" s="61"/>
      <c r="AG70" s="59"/>
      <c r="AH70" s="59"/>
      <c r="AI70" s="59"/>
      <c r="AJ70" s="59"/>
      <c r="AK70" s="59"/>
      <c r="AL70" s="59"/>
    </row>
    <row r="71" spans="1:41" x14ac:dyDescent="0.25">
      <c r="A71" s="59"/>
      <c r="B71" s="67" t="s">
        <v>11</v>
      </c>
      <c r="C71" s="68">
        <f>SUM(C67:C70)</f>
        <v>579</v>
      </c>
      <c r="D71" s="62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1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61"/>
      <c r="AE71" s="61"/>
      <c r="AF71" s="61"/>
      <c r="AG71" s="59"/>
      <c r="AH71" s="59"/>
      <c r="AI71" s="59"/>
      <c r="AJ71" s="59"/>
      <c r="AK71" s="59"/>
      <c r="AL71" s="59"/>
    </row>
    <row r="72" spans="1:41" x14ac:dyDescent="0.25">
      <c r="A72" s="59"/>
      <c r="B72" s="59"/>
      <c r="C72" s="59"/>
      <c r="D72" s="62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61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61"/>
      <c r="AE72" s="61"/>
      <c r="AF72" s="61"/>
      <c r="AG72" s="59"/>
      <c r="AH72" s="59"/>
      <c r="AI72" s="59"/>
      <c r="AJ72" s="59"/>
      <c r="AK72" s="59"/>
      <c r="AL72" s="59"/>
    </row>
    <row r="73" spans="1:41" x14ac:dyDescent="0.25">
      <c r="A73" s="59"/>
      <c r="B73" s="59"/>
      <c r="C73" s="59"/>
      <c r="D73" s="62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61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61"/>
      <c r="AE73" s="61"/>
      <c r="AF73" s="61"/>
      <c r="AG73" s="59"/>
      <c r="AH73" s="59"/>
      <c r="AI73" s="59"/>
      <c r="AJ73" s="59"/>
      <c r="AK73" s="59"/>
      <c r="AL73" s="59"/>
    </row>
    <row r="74" spans="1:41" x14ac:dyDescent="0.25">
      <c r="A74" s="59"/>
      <c r="B74" s="59"/>
      <c r="C74" s="59"/>
      <c r="D74" s="62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61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61"/>
      <c r="AE74" s="61"/>
      <c r="AF74" s="61"/>
      <c r="AG74" s="59"/>
      <c r="AH74" s="59"/>
      <c r="AI74" s="59"/>
      <c r="AJ74" s="59"/>
      <c r="AK74" s="59"/>
      <c r="AL74" s="59"/>
    </row>
    <row r="75" spans="1:41" x14ac:dyDescent="0.25">
      <c r="A75" s="59"/>
      <c r="B75" s="59"/>
      <c r="C75" s="59"/>
      <c r="D75" s="62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61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61"/>
      <c r="AE75" s="61"/>
      <c r="AF75" s="61"/>
      <c r="AG75" s="59"/>
      <c r="AH75" s="59"/>
      <c r="AI75" s="59"/>
      <c r="AJ75" s="59"/>
      <c r="AK75" s="59"/>
      <c r="AL75" s="59"/>
    </row>
    <row r="76" spans="1:41" x14ac:dyDescent="0.25">
      <c r="A76" s="59"/>
      <c r="B76" s="59"/>
      <c r="C76" s="59"/>
      <c r="D76" s="62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61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61"/>
      <c r="AE76" s="59"/>
      <c r="AF76" s="59"/>
      <c r="AG76" s="59"/>
      <c r="AH76" s="59"/>
      <c r="AI76" s="59"/>
      <c r="AJ76" s="59"/>
      <c r="AK76" s="59"/>
      <c r="AL76" s="59"/>
    </row>
    <row r="77" spans="1:41" x14ac:dyDescent="0.25">
      <c r="A77" t="s">
        <v>171</v>
      </c>
      <c r="C77" t="s">
        <v>173</v>
      </c>
      <c r="E77" t="s">
        <v>69</v>
      </c>
      <c r="O77" t="s">
        <v>69</v>
      </c>
      <c r="Z77" t="s">
        <v>69</v>
      </c>
      <c r="AI77" s="81"/>
      <c r="AJ77" s="82" t="s">
        <v>174</v>
      </c>
      <c r="AK77" s="81"/>
    </row>
    <row r="78" spans="1:41" x14ac:dyDescent="0.25">
      <c r="C78" s="59" t="s">
        <v>70</v>
      </c>
      <c r="E78" s="59" t="s">
        <v>172</v>
      </c>
      <c r="O78" t="s">
        <v>71</v>
      </c>
      <c r="Z78" t="s">
        <v>72</v>
      </c>
      <c r="AI78" s="81"/>
      <c r="AJ78" s="63" t="s">
        <v>72</v>
      </c>
      <c r="AK78" s="81"/>
    </row>
  </sheetData>
  <autoFilter ref="A8:AL6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hiddenButton="1" showButton="0"/>
    <filterColumn colId="32" showButton="0"/>
    <filterColumn colId="33" showButton="0"/>
    <filterColumn colId="34" hiddenButton="1" showButton="0"/>
    <filterColumn colId="35" showButton="0"/>
    <filterColumn colId="36" showButton="0"/>
  </autoFilter>
  <mergeCells count="21">
    <mergeCell ref="A1:AM7"/>
    <mergeCell ref="A8:AM8"/>
    <mergeCell ref="B66:C66"/>
    <mergeCell ref="F60:G60"/>
    <mergeCell ref="AL10:AL11"/>
    <mergeCell ref="B61:C61"/>
    <mergeCell ref="A9:AM9"/>
    <mergeCell ref="AA10:AK10"/>
    <mergeCell ref="A59:C59"/>
    <mergeCell ref="B10:B11"/>
    <mergeCell ref="C10:C11"/>
    <mergeCell ref="E10:E11"/>
    <mergeCell ref="F10:G10"/>
    <mergeCell ref="I10:I11"/>
    <mergeCell ref="J10:J11"/>
    <mergeCell ref="K10:P10"/>
    <mergeCell ref="A10:A11"/>
    <mergeCell ref="Q10:Q11"/>
    <mergeCell ref="R10:R11"/>
    <mergeCell ref="D10:D11"/>
    <mergeCell ref="H10:H11"/>
  </mergeCells>
  <conditionalFormatting sqref="AL54 AL59 AL52 AL29 AL27 AK12 AG15:AI15 AK14:AL14 J54 J55:N58 J59:P59 AD55:AD58 X43 H43 J32 J52 J53:N53 J50:N51 AD53 AD50:AD51 J27 J29 J21:O21 J28:N28 AA21 AA28 AD28 AD21:AF21 W19:X19 W18:Y18 H18:H19 J19:N19 AD19 J12 J14 J16 J10:O10 J15:P15 R10 AA10 AA15:AD15 AA59:AI59 AC33:AC42 AK16:AL16 AK19 AK32:AL32 AK27:AK29 AK54:AK59 J33:O49 AD33:AF49 AA33:AA49 AK43:AK49 AK51:AK52 AA30:AA31 AD30:AF31 J30:O31 J17:O18 AA17:AA19 AD17:AF18 AG13:AI13 J13:P13 AA13:AD13 U23:V24 R23:R24 AD23:AF24 AA23:AA24 J23:O24 J26:O26 AA26 AD26:AF26 R26:R59 U26:V58 J20 AK20:AL20 R12:R21 U10:V21">
    <cfRule type="containsText" dxfId="89" priority="313" operator="containsText" text="adjudicado">
      <formula>NOT(ISERROR(SEARCH("adjudicado",H10)))</formula>
    </cfRule>
    <cfRule type="containsText" dxfId="88" priority="314" operator="containsText" text="A rescindir">
      <formula>NOT(ISERROR(SEARCH("A rescindir",H10)))</formula>
    </cfRule>
    <cfRule type="containsText" dxfId="87" priority="315" operator="containsText" text="Rescindido">
      <formula>NOT(ISERROR(SEARCH("Rescindido",H10)))</formula>
    </cfRule>
    <cfRule type="containsText" dxfId="86" priority="316" operator="containsText" text="Paralizado a Reactivar">
      <formula>NOT(ISERROR(SEARCH("Paralizado a Reactivar",H10)))</formula>
    </cfRule>
    <cfRule type="containsText" dxfId="85" priority="317" operator="containsText" text="Paralizado">
      <formula>NOT(ISERROR(SEARCH("Paralizado",H10)))</formula>
    </cfRule>
    <cfRule type="containsText" dxfId="84" priority="318" operator="containsText" text="En Ejecución">
      <formula>NOT(ISERROR(SEARCH("En Ejecución",H10)))</formula>
    </cfRule>
  </conditionalFormatting>
  <conditionalFormatting sqref="AK11 AM11">
    <cfRule type="containsText" dxfId="83" priority="79" operator="containsText" text="adjudicado">
      <formula>NOT(ISERROR(SEARCH("adjudicado",AK11)))</formula>
    </cfRule>
    <cfRule type="containsText" dxfId="82" priority="80" operator="containsText" text="A rescindir">
      <formula>NOT(ISERROR(SEARCH("A rescindir",AK11)))</formula>
    </cfRule>
    <cfRule type="containsText" dxfId="81" priority="81" operator="containsText" text="Rescindido">
      <formula>NOT(ISERROR(SEARCH("Rescindido",AK11)))</formula>
    </cfRule>
    <cfRule type="containsText" dxfId="80" priority="82" operator="containsText" text="Paralizado a Reactivar">
      <formula>NOT(ISERROR(SEARCH("Paralizado a Reactivar",AK11)))</formula>
    </cfRule>
    <cfRule type="containsText" dxfId="79" priority="83" operator="containsText" text="Paralizado">
      <formula>NOT(ISERROR(SEARCH("Paralizado",AK11)))</formula>
    </cfRule>
    <cfRule type="containsText" dxfId="78" priority="84" operator="containsText" text="En Ejecución">
      <formula>NOT(ISERROR(SEARCH("En Ejecución",AK11)))</formula>
    </cfRule>
  </conditionalFormatting>
  <conditionalFormatting sqref="J22:O22 AA22 AD22:AF22 R22 U22:V22">
    <cfRule type="containsText" dxfId="77" priority="73" operator="containsText" text="adjudicado">
      <formula>NOT(ISERROR(SEARCH("adjudicado",J22)))</formula>
    </cfRule>
    <cfRule type="containsText" dxfId="76" priority="74" operator="containsText" text="A rescindir">
      <formula>NOT(ISERROR(SEARCH("A rescindir",J22)))</formula>
    </cfRule>
    <cfRule type="containsText" dxfId="75" priority="75" operator="containsText" text="Rescindido">
      <formula>NOT(ISERROR(SEARCH("Rescindido",J22)))</formula>
    </cfRule>
    <cfRule type="containsText" dxfId="74" priority="76" operator="containsText" text="Paralizado a Reactivar">
      <formula>NOT(ISERROR(SEARCH("Paralizado a Reactivar",J22)))</formula>
    </cfRule>
    <cfRule type="containsText" dxfId="73" priority="77" operator="containsText" text="Paralizado">
      <formula>NOT(ISERROR(SEARCH("Paralizado",J22)))</formula>
    </cfRule>
    <cfRule type="containsText" dxfId="72" priority="78" operator="containsText" text="En Ejecución">
      <formula>NOT(ISERROR(SEARCH("En Ejecución",J22)))</formula>
    </cfRule>
  </conditionalFormatting>
  <conditionalFormatting sqref="J25:O25 AA25 AD25:AF25 R25 U25:V25">
    <cfRule type="containsText" dxfId="71" priority="67" operator="containsText" text="adjudicado">
      <formula>NOT(ISERROR(SEARCH("adjudicado",J25)))</formula>
    </cfRule>
    <cfRule type="containsText" dxfId="70" priority="68" operator="containsText" text="A rescindir">
      <formula>NOT(ISERROR(SEARCH("A rescindir",J25)))</formula>
    </cfRule>
    <cfRule type="containsText" dxfId="69" priority="69" operator="containsText" text="Rescindido">
      <formula>NOT(ISERROR(SEARCH("Rescindido",J25)))</formula>
    </cfRule>
    <cfRule type="containsText" dxfId="68" priority="70" operator="containsText" text="Paralizado a Reactivar">
      <formula>NOT(ISERROR(SEARCH("Paralizado a Reactivar",J25)))</formula>
    </cfRule>
    <cfRule type="containsText" dxfId="67" priority="71" operator="containsText" text="Paralizado">
      <formula>NOT(ISERROR(SEARCH("Paralizado",J25)))</formula>
    </cfRule>
    <cfRule type="containsText" dxfId="66" priority="72" operator="containsText" text="En Ejecución">
      <formula>NOT(ISERROR(SEARCH("En Ejecución",J25)))</formula>
    </cfRule>
  </conditionalFormatting>
  <conditionalFormatting sqref="AM52">
    <cfRule type="containsText" dxfId="65" priority="61" operator="containsText" text="adjudicado">
      <formula>NOT(ISERROR(SEARCH("adjudicado",AM52)))</formula>
    </cfRule>
    <cfRule type="containsText" dxfId="64" priority="62" operator="containsText" text="A rescindir">
      <formula>NOT(ISERROR(SEARCH("A rescindir",AM52)))</formula>
    </cfRule>
    <cfRule type="containsText" dxfId="63" priority="63" operator="containsText" text="Rescindido">
      <formula>NOT(ISERROR(SEARCH("Rescindido",AM52)))</formula>
    </cfRule>
    <cfRule type="containsText" dxfId="62" priority="64" operator="containsText" text="Paralizado a Reactivar">
      <formula>NOT(ISERROR(SEARCH("Paralizado a Reactivar",AM52)))</formula>
    </cfRule>
    <cfRule type="containsText" dxfId="61" priority="65" operator="containsText" text="Paralizado">
      <formula>NOT(ISERROR(SEARCH("Paralizado",AM52)))</formula>
    </cfRule>
    <cfRule type="containsText" dxfId="60" priority="66" operator="containsText" text="En Ejecución">
      <formula>NOT(ISERROR(SEARCH("En Ejecución",AM52)))</formula>
    </cfRule>
  </conditionalFormatting>
  <conditionalFormatting sqref="AM54">
    <cfRule type="containsText" dxfId="59" priority="55" operator="containsText" text="adjudicado">
      <formula>NOT(ISERROR(SEARCH("adjudicado",AM54)))</formula>
    </cfRule>
    <cfRule type="containsText" dxfId="58" priority="56" operator="containsText" text="A rescindir">
      <formula>NOT(ISERROR(SEARCH("A rescindir",AM54)))</formula>
    </cfRule>
    <cfRule type="containsText" dxfId="57" priority="57" operator="containsText" text="Rescindido">
      <formula>NOT(ISERROR(SEARCH("Rescindido",AM54)))</formula>
    </cfRule>
    <cfRule type="containsText" dxfId="56" priority="58" operator="containsText" text="Paralizado a Reactivar">
      <formula>NOT(ISERROR(SEARCH("Paralizado a Reactivar",AM54)))</formula>
    </cfRule>
    <cfRule type="containsText" dxfId="55" priority="59" operator="containsText" text="Paralizado">
      <formula>NOT(ISERROR(SEARCH("Paralizado",AM54)))</formula>
    </cfRule>
    <cfRule type="containsText" dxfId="54" priority="60" operator="containsText" text="En Ejecución">
      <formula>NOT(ISERROR(SEARCH("En Ejecución",AM54)))</formula>
    </cfRule>
  </conditionalFormatting>
  <conditionalFormatting sqref="AM59">
    <cfRule type="containsText" dxfId="53" priority="49" operator="containsText" text="adjudicado">
      <formula>NOT(ISERROR(SEARCH("adjudicado",AM59)))</formula>
    </cfRule>
    <cfRule type="containsText" dxfId="52" priority="50" operator="containsText" text="A rescindir">
      <formula>NOT(ISERROR(SEARCH("A rescindir",AM59)))</formula>
    </cfRule>
    <cfRule type="containsText" dxfId="51" priority="51" operator="containsText" text="Rescindido">
      <formula>NOT(ISERROR(SEARCH("Rescindido",AM59)))</formula>
    </cfRule>
    <cfRule type="containsText" dxfId="50" priority="52" operator="containsText" text="Paralizado a Reactivar">
      <formula>NOT(ISERROR(SEARCH("Paralizado a Reactivar",AM59)))</formula>
    </cfRule>
    <cfRule type="containsText" dxfId="49" priority="53" operator="containsText" text="Paralizado">
      <formula>NOT(ISERROR(SEARCH("Paralizado",AM59)))</formula>
    </cfRule>
    <cfRule type="containsText" dxfId="48" priority="54" operator="containsText" text="En Ejecución">
      <formula>NOT(ISERROR(SEARCH("En Ejecución",AM59)))</formula>
    </cfRule>
  </conditionalFormatting>
  <conditionalFormatting sqref="AM32">
    <cfRule type="containsText" dxfId="47" priority="43" operator="containsText" text="adjudicado">
      <formula>NOT(ISERROR(SEARCH("adjudicado",AM32)))</formula>
    </cfRule>
    <cfRule type="containsText" dxfId="46" priority="44" operator="containsText" text="A rescindir">
      <formula>NOT(ISERROR(SEARCH("A rescindir",AM32)))</formula>
    </cfRule>
    <cfRule type="containsText" dxfId="45" priority="45" operator="containsText" text="Rescindido">
      <formula>NOT(ISERROR(SEARCH("Rescindido",AM32)))</formula>
    </cfRule>
    <cfRule type="containsText" dxfId="44" priority="46" operator="containsText" text="Paralizado a Reactivar">
      <formula>NOT(ISERROR(SEARCH("Paralizado a Reactivar",AM32)))</formula>
    </cfRule>
    <cfRule type="containsText" dxfId="43" priority="47" operator="containsText" text="Paralizado">
      <formula>NOT(ISERROR(SEARCH("Paralizado",AM32)))</formula>
    </cfRule>
    <cfRule type="containsText" dxfId="42" priority="48" operator="containsText" text="En Ejecución">
      <formula>NOT(ISERROR(SEARCH("En Ejecución",AM32)))</formula>
    </cfRule>
  </conditionalFormatting>
  <conditionalFormatting sqref="AM29">
    <cfRule type="containsText" dxfId="41" priority="37" operator="containsText" text="adjudicado">
      <formula>NOT(ISERROR(SEARCH("adjudicado",AM29)))</formula>
    </cfRule>
    <cfRule type="containsText" dxfId="40" priority="38" operator="containsText" text="A rescindir">
      <formula>NOT(ISERROR(SEARCH("A rescindir",AM29)))</formula>
    </cfRule>
    <cfRule type="containsText" dxfId="39" priority="39" operator="containsText" text="Rescindido">
      <formula>NOT(ISERROR(SEARCH("Rescindido",AM29)))</formula>
    </cfRule>
    <cfRule type="containsText" dxfId="38" priority="40" operator="containsText" text="Paralizado a Reactivar">
      <formula>NOT(ISERROR(SEARCH("Paralizado a Reactivar",AM29)))</formula>
    </cfRule>
    <cfRule type="containsText" dxfId="37" priority="41" operator="containsText" text="Paralizado">
      <formula>NOT(ISERROR(SEARCH("Paralizado",AM29)))</formula>
    </cfRule>
    <cfRule type="containsText" dxfId="36" priority="42" operator="containsText" text="En Ejecución">
      <formula>NOT(ISERROR(SEARCH("En Ejecución",AM29)))</formula>
    </cfRule>
  </conditionalFormatting>
  <conditionalFormatting sqref="AM27">
    <cfRule type="containsText" dxfId="35" priority="31" operator="containsText" text="adjudicado">
      <formula>NOT(ISERROR(SEARCH("adjudicado",AM27)))</formula>
    </cfRule>
    <cfRule type="containsText" dxfId="34" priority="32" operator="containsText" text="A rescindir">
      <formula>NOT(ISERROR(SEARCH("A rescindir",AM27)))</formula>
    </cfRule>
    <cfRule type="containsText" dxfId="33" priority="33" operator="containsText" text="Rescindido">
      <formula>NOT(ISERROR(SEARCH("Rescindido",AM27)))</formula>
    </cfRule>
    <cfRule type="containsText" dxfId="32" priority="34" operator="containsText" text="Paralizado a Reactivar">
      <formula>NOT(ISERROR(SEARCH("Paralizado a Reactivar",AM27)))</formula>
    </cfRule>
    <cfRule type="containsText" dxfId="31" priority="35" operator="containsText" text="Paralizado">
      <formula>NOT(ISERROR(SEARCH("Paralizado",AM27)))</formula>
    </cfRule>
    <cfRule type="containsText" dxfId="30" priority="36" operator="containsText" text="En Ejecución">
      <formula>NOT(ISERROR(SEARCH("En Ejecución",AM27)))</formula>
    </cfRule>
  </conditionalFormatting>
  <conditionalFormatting sqref="AM20">
    <cfRule type="containsText" dxfId="29" priority="25" operator="containsText" text="adjudicado">
      <formula>NOT(ISERROR(SEARCH("adjudicado",AM20)))</formula>
    </cfRule>
    <cfRule type="containsText" dxfId="28" priority="26" operator="containsText" text="A rescindir">
      <formula>NOT(ISERROR(SEARCH("A rescindir",AM20)))</formula>
    </cfRule>
    <cfRule type="containsText" dxfId="27" priority="27" operator="containsText" text="Rescindido">
      <formula>NOT(ISERROR(SEARCH("Rescindido",AM20)))</formula>
    </cfRule>
    <cfRule type="containsText" dxfId="26" priority="28" operator="containsText" text="Paralizado a Reactivar">
      <formula>NOT(ISERROR(SEARCH("Paralizado a Reactivar",AM20)))</formula>
    </cfRule>
    <cfRule type="containsText" dxfId="25" priority="29" operator="containsText" text="Paralizado">
      <formula>NOT(ISERROR(SEARCH("Paralizado",AM20)))</formula>
    </cfRule>
    <cfRule type="containsText" dxfId="24" priority="30" operator="containsText" text="En Ejecución">
      <formula>NOT(ISERROR(SEARCH("En Ejecución",AM20)))</formula>
    </cfRule>
  </conditionalFormatting>
  <conditionalFormatting sqref="AM16">
    <cfRule type="containsText" dxfId="23" priority="19" operator="containsText" text="adjudicado">
      <formula>NOT(ISERROR(SEARCH("adjudicado",AM16)))</formula>
    </cfRule>
    <cfRule type="containsText" dxfId="22" priority="20" operator="containsText" text="A rescindir">
      <formula>NOT(ISERROR(SEARCH("A rescindir",AM16)))</formula>
    </cfRule>
    <cfRule type="containsText" dxfId="21" priority="21" operator="containsText" text="Rescindido">
      <formula>NOT(ISERROR(SEARCH("Rescindido",AM16)))</formula>
    </cfRule>
    <cfRule type="containsText" dxfId="20" priority="22" operator="containsText" text="Paralizado a Reactivar">
      <formula>NOT(ISERROR(SEARCH("Paralizado a Reactivar",AM16)))</formula>
    </cfRule>
    <cfRule type="containsText" dxfId="19" priority="23" operator="containsText" text="Paralizado">
      <formula>NOT(ISERROR(SEARCH("Paralizado",AM16)))</formula>
    </cfRule>
    <cfRule type="containsText" dxfId="18" priority="24" operator="containsText" text="En Ejecución">
      <formula>NOT(ISERROR(SEARCH("En Ejecución",AM16)))</formula>
    </cfRule>
  </conditionalFormatting>
  <conditionalFormatting sqref="AM12">
    <cfRule type="containsText" dxfId="17" priority="13" operator="containsText" text="adjudicado">
      <formula>NOT(ISERROR(SEARCH("adjudicado",AM12)))</formula>
    </cfRule>
    <cfRule type="containsText" dxfId="16" priority="14" operator="containsText" text="A rescindir">
      <formula>NOT(ISERROR(SEARCH("A rescindir",AM12)))</formula>
    </cfRule>
    <cfRule type="containsText" dxfId="15" priority="15" operator="containsText" text="Rescindido">
      <formula>NOT(ISERROR(SEARCH("Rescindido",AM12)))</formula>
    </cfRule>
    <cfRule type="containsText" dxfId="14" priority="16" operator="containsText" text="Paralizado a Reactivar">
      <formula>NOT(ISERROR(SEARCH("Paralizado a Reactivar",AM12)))</formula>
    </cfRule>
    <cfRule type="containsText" dxfId="13" priority="17" operator="containsText" text="Paralizado">
      <formula>NOT(ISERROR(SEARCH("Paralizado",AM12)))</formula>
    </cfRule>
    <cfRule type="containsText" dxfId="12" priority="18" operator="containsText" text="En Ejecución">
      <formula>NOT(ISERROR(SEARCH("En Ejecución",AM12)))</formula>
    </cfRule>
  </conditionalFormatting>
  <conditionalFormatting sqref="AM14">
    <cfRule type="containsText" dxfId="11" priority="7" operator="containsText" text="adjudicado">
      <formula>NOT(ISERROR(SEARCH("adjudicado",AM14)))</formula>
    </cfRule>
    <cfRule type="containsText" dxfId="10" priority="8" operator="containsText" text="A rescindir">
      <formula>NOT(ISERROR(SEARCH("A rescindir",AM14)))</formula>
    </cfRule>
    <cfRule type="containsText" dxfId="9" priority="9" operator="containsText" text="Rescindido">
      <formula>NOT(ISERROR(SEARCH("Rescindido",AM14)))</formula>
    </cfRule>
    <cfRule type="containsText" dxfId="8" priority="10" operator="containsText" text="Paralizado a Reactivar">
      <formula>NOT(ISERROR(SEARCH("Paralizado a Reactivar",AM14)))</formula>
    </cfRule>
    <cfRule type="containsText" dxfId="7" priority="11" operator="containsText" text="Paralizado">
      <formula>NOT(ISERROR(SEARCH("Paralizado",AM14)))</formula>
    </cfRule>
    <cfRule type="containsText" dxfId="6" priority="12" operator="containsText" text="En Ejecución">
      <formula>NOT(ISERROR(SEARCH("En Ejecución",AM14)))</formula>
    </cfRule>
  </conditionalFormatting>
  <conditionalFormatting sqref="AM10">
    <cfRule type="containsText" dxfId="5" priority="1" operator="containsText" text="adjudicado">
      <formula>NOT(ISERROR(SEARCH("adjudicado",AM10)))</formula>
    </cfRule>
    <cfRule type="containsText" dxfId="4" priority="2" operator="containsText" text="A rescindir">
      <formula>NOT(ISERROR(SEARCH("A rescindir",AM10)))</formula>
    </cfRule>
    <cfRule type="containsText" dxfId="3" priority="3" operator="containsText" text="Rescindido">
      <formula>NOT(ISERROR(SEARCH("Rescindido",AM10)))</formula>
    </cfRule>
    <cfRule type="containsText" dxfId="2" priority="4" operator="containsText" text="Paralizado a Reactivar">
      <formula>NOT(ISERROR(SEARCH("Paralizado a Reactivar",AM10)))</formula>
    </cfRule>
    <cfRule type="containsText" dxfId="1" priority="5" operator="containsText" text="Paralizado">
      <formula>NOT(ISERROR(SEARCH("Paralizado",AM10)))</formula>
    </cfRule>
    <cfRule type="containsText" dxfId="0" priority="6" operator="containsText" text="En Ejecución">
      <formula>NOT(ISERROR(SEARCH("En Ejecución",AM10)))</formula>
    </cfRule>
  </conditionalFormatting>
  <printOptions horizontalCentered="1"/>
  <pageMargins left="0.19685039370078741" right="0.31496062992125984" top="0.11811023622047245" bottom="0.47244094488188981" header="0.15748031496062992" footer="0.15748031496062992"/>
  <pageSetup paperSize="14" scale="47" orientation="landscape" r:id="rId1"/>
  <headerFooter>
    <oddFooter>&amp;CVisión: Ser una institución reconocida como rectora de la  política habitacional del país, garantizando el acceso universal a la vivienda y hábitat dignos.</oddFooter>
  </headerFooter>
  <rowBreaks count="1" manualBreakCount="1">
    <brk id="40" max="38" man="1"/>
  </rowBreaks>
  <ignoredErrors>
    <ignoredError sqref="AC59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P.O.</vt:lpstr>
      <vt:lpstr>P.O.!Área_de_impresión</vt:lpstr>
      <vt:lpstr>P.O.!Títulos_a_imprimir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cortiz</dc:creator>
  <cp:lastModifiedBy>Diego Javier Gonzalez Nunez</cp:lastModifiedBy>
  <cp:lastPrinted>2020-07-14T13:32:33Z</cp:lastPrinted>
  <dcterms:created xsi:type="dcterms:W3CDTF">2016-01-18T11:26:38Z</dcterms:created>
  <dcterms:modified xsi:type="dcterms:W3CDTF">2020-07-15T15:29:08Z</dcterms:modified>
</cp:coreProperties>
</file>